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5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6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7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8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9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20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1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2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3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4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5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charts/chart26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harts/chart27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harts/chart28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charts/chart29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charts/chart30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charts/chart31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charts/chart32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charts/chart33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charts/chart34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charts/chart35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charts/chart36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charts/chart37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charts/chart38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charts/chart39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charts/chart40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charts/chart41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charts/chart42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charts/chart43.xml" ContentType="application/vnd.openxmlformats-officedocument.drawingml.chart+xml"/>
  <Override PartName="/xl/charts/style42.xml" ContentType="application/vnd.ms-office.chartstyle+xml"/>
  <Override PartName="/xl/charts/colors4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08"/>
  <workbookPr/>
  <mc:AlternateContent xmlns:mc="http://schemas.openxmlformats.org/markup-compatibility/2006">
    <mc:Choice Requires="x15">
      <x15ac:absPath xmlns:x15ac="http://schemas.microsoft.com/office/spreadsheetml/2010/11/ac" url="/Users/egehankocak/Desktop/"/>
    </mc:Choice>
  </mc:AlternateContent>
  <xr:revisionPtr revIDLastSave="0" documentId="8_{F5101699-2895-514A-86AC-116862B2AA3A}" xr6:coauthVersionLast="45" xr6:coauthVersionMax="45" xr10:uidLastSave="{00000000-0000-0000-0000-000000000000}"/>
  <bookViews>
    <workbookView xWindow="0" yWindow="460" windowWidth="28800" windowHeight="16020" xr2:uid="{00000000-000D-0000-FFFF-FFFF00000000}"/>
  </bookViews>
  <sheets>
    <sheet name="HouseSales_data" sheetId="2" r:id="rId1"/>
  </sheets>
  <definedNames>
    <definedName name="_xlnm._FilterDatabase" localSheetId="0" hidden="1">HouseSales_data!$B$4:$G$504</definedName>
    <definedName name="HouseSales_data">HouseSales_data!$B$4:$G$504</definedName>
    <definedName name="HouseSales_V6">#REF!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R421" i="2" l="1"/>
  <c r="FR389" i="2"/>
  <c r="FR385" i="2"/>
  <c r="FR305" i="2"/>
  <c r="FR277" i="2"/>
  <c r="FR229" i="2"/>
  <c r="FR201" i="2"/>
  <c r="FR154" i="2"/>
  <c r="FR137" i="2"/>
  <c r="FR134" i="2"/>
  <c r="FR97" i="2"/>
  <c r="FR78" i="2"/>
  <c r="FR50" i="2"/>
  <c r="FQ502" i="2"/>
  <c r="FQ494" i="2"/>
  <c r="FQ492" i="2"/>
  <c r="FQ478" i="2"/>
  <c r="FQ466" i="2"/>
  <c r="FQ465" i="2"/>
  <c r="FQ454" i="2"/>
  <c r="FQ445" i="2"/>
  <c r="FQ434" i="2"/>
  <c r="FQ433" i="2"/>
  <c r="FQ422" i="2"/>
  <c r="FQ413" i="2"/>
  <c r="FQ402" i="2"/>
  <c r="FQ401" i="2"/>
  <c r="FQ390" i="2"/>
  <c r="FQ381" i="2"/>
  <c r="FQ370" i="2"/>
  <c r="FQ369" i="2"/>
  <c r="FQ358" i="2"/>
  <c r="FQ349" i="2"/>
  <c r="FQ338" i="2"/>
  <c r="FQ337" i="2"/>
  <c r="FQ326" i="2"/>
  <c r="FQ317" i="2"/>
  <c r="FQ306" i="2"/>
  <c r="FQ305" i="2"/>
  <c r="FQ294" i="2"/>
  <c r="FQ285" i="2"/>
  <c r="FQ274" i="2"/>
  <c r="FQ273" i="2"/>
  <c r="FQ262" i="2"/>
  <c r="FQ253" i="2"/>
  <c r="FQ242" i="2"/>
  <c r="FQ241" i="2"/>
  <c r="FQ230" i="2"/>
  <c r="FQ221" i="2"/>
  <c r="FQ210" i="2"/>
  <c r="FQ209" i="2"/>
  <c r="FQ198" i="2"/>
  <c r="FQ189" i="2"/>
  <c r="FQ178" i="2"/>
  <c r="FQ177" i="2"/>
  <c r="FQ166" i="2"/>
  <c r="FQ157" i="2"/>
  <c r="FQ146" i="2"/>
  <c r="FQ145" i="2"/>
  <c r="FQ134" i="2"/>
  <c r="FQ125" i="2"/>
  <c r="FQ114" i="2"/>
  <c r="FQ113" i="2"/>
  <c r="FQ102" i="2"/>
  <c r="FQ93" i="2"/>
  <c r="FQ82" i="2"/>
  <c r="FQ81" i="2"/>
  <c r="FQ70" i="2"/>
  <c r="FQ61" i="2"/>
  <c r="FQ50" i="2"/>
  <c r="FQ49" i="2"/>
  <c r="FO365" i="2"/>
  <c r="FO361" i="2"/>
  <c r="FO349" i="2"/>
  <c r="FO345" i="2"/>
  <c r="FO333" i="2"/>
  <c r="FO329" i="2"/>
  <c r="FO317" i="2"/>
  <c r="FO313" i="2"/>
  <c r="FO301" i="2"/>
  <c r="FO297" i="2"/>
  <c r="FO285" i="2"/>
  <c r="FO281" i="2"/>
  <c r="FO269" i="2"/>
  <c r="FO265" i="2"/>
  <c r="FO253" i="2"/>
  <c r="FO249" i="2"/>
  <c r="FO237" i="2"/>
  <c r="FO233" i="2"/>
  <c r="FO221" i="2"/>
  <c r="FO217" i="2"/>
  <c r="FO205" i="2"/>
  <c r="FO201" i="2"/>
  <c r="FO189" i="2"/>
  <c r="FO185" i="2"/>
  <c r="FO173" i="2"/>
  <c r="FO169" i="2"/>
  <c r="FO157" i="2"/>
  <c r="FO153" i="2"/>
  <c r="FO141" i="2"/>
  <c r="FO137" i="2"/>
  <c r="FO125" i="2"/>
  <c r="FO121" i="2"/>
  <c r="FO109" i="2"/>
  <c r="FO105" i="2"/>
  <c r="FO93" i="2"/>
  <c r="FO89" i="2"/>
  <c r="FO77" i="2"/>
  <c r="FO73" i="2"/>
  <c r="FO61" i="2"/>
  <c r="FO57" i="2"/>
  <c r="FO56" i="2"/>
  <c r="FO45" i="2"/>
  <c r="FO41" i="2"/>
  <c r="FO40" i="2"/>
  <c r="FO29" i="2"/>
  <c r="FO25" i="2"/>
  <c r="FO24" i="2"/>
  <c r="FO13" i="2"/>
  <c r="FO9" i="2"/>
  <c r="FO8" i="2"/>
  <c r="FP504" i="2"/>
  <c r="FQ504" i="2" s="1"/>
  <c r="FP503" i="2"/>
  <c r="FQ503" i="2" s="1"/>
  <c r="FP502" i="2"/>
  <c r="FP501" i="2"/>
  <c r="FQ501" i="2" s="1"/>
  <c r="FP500" i="2"/>
  <c r="FQ500" i="2" s="1"/>
  <c r="FP499" i="2"/>
  <c r="FQ499" i="2" s="1"/>
  <c r="FP498" i="2"/>
  <c r="FQ498" i="2" s="1"/>
  <c r="FP497" i="2"/>
  <c r="FQ497" i="2" s="1"/>
  <c r="FP496" i="2"/>
  <c r="FQ496" i="2" s="1"/>
  <c r="FP495" i="2"/>
  <c r="FQ495" i="2" s="1"/>
  <c r="FP494" i="2"/>
  <c r="FP493" i="2"/>
  <c r="FQ493" i="2" s="1"/>
  <c r="FP492" i="2"/>
  <c r="FP491" i="2"/>
  <c r="FQ491" i="2" s="1"/>
  <c r="FP490" i="2"/>
  <c r="FQ490" i="2" s="1"/>
  <c r="FP489" i="2"/>
  <c r="FQ489" i="2" s="1"/>
  <c r="FP488" i="2"/>
  <c r="FQ488" i="2" s="1"/>
  <c r="FP487" i="2"/>
  <c r="FQ487" i="2" s="1"/>
  <c r="FP486" i="2"/>
  <c r="FQ486" i="2" s="1"/>
  <c r="FP485" i="2"/>
  <c r="FQ485" i="2" s="1"/>
  <c r="FP484" i="2"/>
  <c r="FQ484" i="2" s="1"/>
  <c r="FP483" i="2"/>
  <c r="FQ483" i="2" s="1"/>
  <c r="FP482" i="2"/>
  <c r="FQ482" i="2" s="1"/>
  <c r="FP481" i="2"/>
  <c r="FQ481" i="2" s="1"/>
  <c r="FP480" i="2"/>
  <c r="FQ480" i="2" s="1"/>
  <c r="FP479" i="2"/>
  <c r="FQ479" i="2" s="1"/>
  <c r="FP478" i="2"/>
  <c r="FP477" i="2"/>
  <c r="FQ477" i="2" s="1"/>
  <c r="FP476" i="2"/>
  <c r="FQ476" i="2" s="1"/>
  <c r="FP475" i="2"/>
  <c r="FQ475" i="2" s="1"/>
  <c r="FP474" i="2"/>
  <c r="FQ474" i="2" s="1"/>
  <c r="FP473" i="2"/>
  <c r="FQ473" i="2" s="1"/>
  <c r="FP472" i="2"/>
  <c r="FQ472" i="2" s="1"/>
  <c r="FP471" i="2"/>
  <c r="FQ471" i="2" s="1"/>
  <c r="FP470" i="2"/>
  <c r="FQ470" i="2" s="1"/>
  <c r="FP469" i="2"/>
  <c r="FQ469" i="2" s="1"/>
  <c r="FP468" i="2"/>
  <c r="FQ468" i="2" s="1"/>
  <c r="FP467" i="2"/>
  <c r="FQ467" i="2" s="1"/>
  <c r="FP466" i="2"/>
  <c r="FP465" i="2"/>
  <c r="FP464" i="2"/>
  <c r="FQ464" i="2" s="1"/>
  <c r="FP463" i="2"/>
  <c r="FQ463" i="2" s="1"/>
  <c r="FP462" i="2"/>
  <c r="FQ462" i="2" s="1"/>
  <c r="FP461" i="2"/>
  <c r="FQ461" i="2" s="1"/>
  <c r="FP460" i="2"/>
  <c r="FQ460" i="2" s="1"/>
  <c r="FP459" i="2"/>
  <c r="FQ459" i="2" s="1"/>
  <c r="FP458" i="2"/>
  <c r="FQ458" i="2" s="1"/>
  <c r="FP457" i="2"/>
  <c r="FQ457" i="2" s="1"/>
  <c r="FP456" i="2"/>
  <c r="FQ456" i="2" s="1"/>
  <c r="FP455" i="2"/>
  <c r="FQ455" i="2" s="1"/>
  <c r="FP454" i="2"/>
  <c r="FP453" i="2"/>
  <c r="FQ453" i="2" s="1"/>
  <c r="FP452" i="2"/>
  <c r="FQ452" i="2" s="1"/>
  <c r="FP451" i="2"/>
  <c r="FQ451" i="2" s="1"/>
  <c r="FP450" i="2"/>
  <c r="FQ450" i="2" s="1"/>
  <c r="FP449" i="2"/>
  <c r="FQ449" i="2" s="1"/>
  <c r="FP448" i="2"/>
  <c r="FQ448" i="2" s="1"/>
  <c r="FP447" i="2"/>
  <c r="FQ447" i="2" s="1"/>
  <c r="FP446" i="2"/>
  <c r="FQ446" i="2" s="1"/>
  <c r="FP445" i="2"/>
  <c r="FP444" i="2"/>
  <c r="FQ444" i="2" s="1"/>
  <c r="FP443" i="2"/>
  <c r="FQ443" i="2" s="1"/>
  <c r="FP442" i="2"/>
  <c r="FQ442" i="2" s="1"/>
  <c r="FP441" i="2"/>
  <c r="FQ441" i="2" s="1"/>
  <c r="FP440" i="2"/>
  <c r="FQ440" i="2" s="1"/>
  <c r="FP439" i="2"/>
  <c r="FQ439" i="2" s="1"/>
  <c r="FP438" i="2"/>
  <c r="FQ438" i="2" s="1"/>
  <c r="FP437" i="2"/>
  <c r="FQ437" i="2" s="1"/>
  <c r="FP436" i="2"/>
  <c r="FQ436" i="2" s="1"/>
  <c r="FP435" i="2"/>
  <c r="FQ435" i="2" s="1"/>
  <c r="FP434" i="2"/>
  <c r="FP433" i="2"/>
  <c r="FP432" i="2"/>
  <c r="FQ432" i="2" s="1"/>
  <c r="FP431" i="2"/>
  <c r="FQ431" i="2" s="1"/>
  <c r="FP430" i="2"/>
  <c r="FQ430" i="2" s="1"/>
  <c r="FP429" i="2"/>
  <c r="FQ429" i="2" s="1"/>
  <c r="FP428" i="2"/>
  <c r="FQ428" i="2" s="1"/>
  <c r="FP427" i="2"/>
  <c r="FQ427" i="2" s="1"/>
  <c r="FP426" i="2"/>
  <c r="FQ426" i="2" s="1"/>
  <c r="FP425" i="2"/>
  <c r="FQ425" i="2" s="1"/>
  <c r="FP424" i="2"/>
  <c r="FQ424" i="2" s="1"/>
  <c r="FP423" i="2"/>
  <c r="FQ423" i="2" s="1"/>
  <c r="FP422" i="2"/>
  <c r="FP421" i="2"/>
  <c r="FQ421" i="2" s="1"/>
  <c r="FP420" i="2"/>
  <c r="FQ420" i="2" s="1"/>
  <c r="FP419" i="2"/>
  <c r="FQ419" i="2" s="1"/>
  <c r="FP418" i="2"/>
  <c r="FQ418" i="2" s="1"/>
  <c r="FP417" i="2"/>
  <c r="FQ417" i="2" s="1"/>
  <c r="FP416" i="2"/>
  <c r="FQ416" i="2" s="1"/>
  <c r="FP415" i="2"/>
  <c r="FQ415" i="2" s="1"/>
  <c r="FP414" i="2"/>
  <c r="FQ414" i="2" s="1"/>
  <c r="FP413" i="2"/>
  <c r="FP412" i="2"/>
  <c r="FQ412" i="2" s="1"/>
  <c r="FP411" i="2"/>
  <c r="FQ411" i="2" s="1"/>
  <c r="FP410" i="2"/>
  <c r="FQ410" i="2" s="1"/>
  <c r="FP409" i="2"/>
  <c r="FQ409" i="2" s="1"/>
  <c r="FP408" i="2"/>
  <c r="FQ408" i="2" s="1"/>
  <c r="FP407" i="2"/>
  <c r="FQ407" i="2" s="1"/>
  <c r="FP406" i="2"/>
  <c r="FQ406" i="2" s="1"/>
  <c r="FP405" i="2"/>
  <c r="FQ405" i="2" s="1"/>
  <c r="FP404" i="2"/>
  <c r="FQ404" i="2" s="1"/>
  <c r="FP403" i="2"/>
  <c r="FQ403" i="2" s="1"/>
  <c r="FP402" i="2"/>
  <c r="FP401" i="2"/>
  <c r="FP400" i="2"/>
  <c r="FQ400" i="2" s="1"/>
  <c r="FP399" i="2"/>
  <c r="FQ399" i="2" s="1"/>
  <c r="FP398" i="2"/>
  <c r="FQ398" i="2" s="1"/>
  <c r="FP397" i="2"/>
  <c r="FQ397" i="2" s="1"/>
  <c r="FP396" i="2"/>
  <c r="FQ396" i="2" s="1"/>
  <c r="FP395" i="2"/>
  <c r="FQ395" i="2" s="1"/>
  <c r="FP394" i="2"/>
  <c r="FQ394" i="2" s="1"/>
  <c r="FP393" i="2"/>
  <c r="FQ393" i="2" s="1"/>
  <c r="FP392" i="2"/>
  <c r="FQ392" i="2" s="1"/>
  <c r="FP391" i="2"/>
  <c r="FQ391" i="2" s="1"/>
  <c r="FP390" i="2"/>
  <c r="FP389" i="2"/>
  <c r="FQ389" i="2" s="1"/>
  <c r="FP388" i="2"/>
  <c r="FQ388" i="2" s="1"/>
  <c r="FP387" i="2"/>
  <c r="FQ387" i="2" s="1"/>
  <c r="FP386" i="2"/>
  <c r="FQ386" i="2" s="1"/>
  <c r="FP385" i="2"/>
  <c r="FQ385" i="2" s="1"/>
  <c r="FP384" i="2"/>
  <c r="FQ384" i="2" s="1"/>
  <c r="FP383" i="2"/>
  <c r="FQ383" i="2" s="1"/>
  <c r="FP382" i="2"/>
  <c r="FQ382" i="2" s="1"/>
  <c r="FP381" i="2"/>
  <c r="FP380" i="2"/>
  <c r="FQ380" i="2" s="1"/>
  <c r="FP379" i="2"/>
  <c r="FQ379" i="2" s="1"/>
  <c r="FP378" i="2"/>
  <c r="FQ378" i="2" s="1"/>
  <c r="FP377" i="2"/>
  <c r="FQ377" i="2" s="1"/>
  <c r="FP376" i="2"/>
  <c r="FQ376" i="2" s="1"/>
  <c r="FP375" i="2"/>
  <c r="FQ375" i="2" s="1"/>
  <c r="FP374" i="2"/>
  <c r="FQ374" i="2" s="1"/>
  <c r="FP373" i="2"/>
  <c r="FQ373" i="2" s="1"/>
  <c r="FP372" i="2"/>
  <c r="FQ372" i="2" s="1"/>
  <c r="FP371" i="2"/>
  <c r="FQ371" i="2" s="1"/>
  <c r="FP370" i="2"/>
  <c r="FP369" i="2"/>
  <c r="FP368" i="2"/>
  <c r="FQ368" i="2" s="1"/>
  <c r="FP367" i="2"/>
  <c r="FQ367" i="2" s="1"/>
  <c r="FP366" i="2"/>
  <c r="FQ366" i="2" s="1"/>
  <c r="FP365" i="2"/>
  <c r="FQ365" i="2" s="1"/>
  <c r="FP364" i="2"/>
  <c r="FQ364" i="2" s="1"/>
  <c r="FP363" i="2"/>
  <c r="FQ363" i="2" s="1"/>
  <c r="FP362" i="2"/>
  <c r="FQ362" i="2" s="1"/>
  <c r="FP361" i="2"/>
  <c r="FQ361" i="2" s="1"/>
  <c r="FP360" i="2"/>
  <c r="FQ360" i="2" s="1"/>
  <c r="FP359" i="2"/>
  <c r="FQ359" i="2" s="1"/>
  <c r="FP358" i="2"/>
  <c r="FP357" i="2"/>
  <c r="FQ357" i="2" s="1"/>
  <c r="FP356" i="2"/>
  <c r="FQ356" i="2" s="1"/>
  <c r="FP355" i="2"/>
  <c r="FQ355" i="2" s="1"/>
  <c r="FP354" i="2"/>
  <c r="FQ354" i="2" s="1"/>
  <c r="FP353" i="2"/>
  <c r="FQ353" i="2" s="1"/>
  <c r="FP352" i="2"/>
  <c r="FQ352" i="2" s="1"/>
  <c r="FP351" i="2"/>
  <c r="FQ351" i="2" s="1"/>
  <c r="FP350" i="2"/>
  <c r="FQ350" i="2" s="1"/>
  <c r="FP349" i="2"/>
  <c r="FP348" i="2"/>
  <c r="FQ348" i="2" s="1"/>
  <c r="FP347" i="2"/>
  <c r="FQ347" i="2" s="1"/>
  <c r="FP346" i="2"/>
  <c r="FQ346" i="2" s="1"/>
  <c r="FP345" i="2"/>
  <c r="FQ345" i="2" s="1"/>
  <c r="FP344" i="2"/>
  <c r="FQ344" i="2" s="1"/>
  <c r="FP343" i="2"/>
  <c r="FQ343" i="2" s="1"/>
  <c r="FP342" i="2"/>
  <c r="FQ342" i="2" s="1"/>
  <c r="FP341" i="2"/>
  <c r="FQ341" i="2" s="1"/>
  <c r="FP340" i="2"/>
  <c r="FQ340" i="2" s="1"/>
  <c r="FP339" i="2"/>
  <c r="FQ339" i="2" s="1"/>
  <c r="FP338" i="2"/>
  <c r="FP337" i="2"/>
  <c r="FP336" i="2"/>
  <c r="FQ336" i="2" s="1"/>
  <c r="FP335" i="2"/>
  <c r="FQ335" i="2" s="1"/>
  <c r="FP334" i="2"/>
  <c r="FQ334" i="2" s="1"/>
  <c r="FP333" i="2"/>
  <c r="FQ333" i="2" s="1"/>
  <c r="FP332" i="2"/>
  <c r="FQ332" i="2" s="1"/>
  <c r="FP331" i="2"/>
  <c r="FQ331" i="2" s="1"/>
  <c r="FP330" i="2"/>
  <c r="FQ330" i="2" s="1"/>
  <c r="FP329" i="2"/>
  <c r="FQ329" i="2" s="1"/>
  <c r="FP328" i="2"/>
  <c r="FQ328" i="2" s="1"/>
  <c r="FP327" i="2"/>
  <c r="FQ327" i="2" s="1"/>
  <c r="FP326" i="2"/>
  <c r="FP325" i="2"/>
  <c r="FQ325" i="2" s="1"/>
  <c r="FP324" i="2"/>
  <c r="FQ324" i="2" s="1"/>
  <c r="FP323" i="2"/>
  <c r="FQ323" i="2" s="1"/>
  <c r="FP322" i="2"/>
  <c r="FQ322" i="2" s="1"/>
  <c r="FP321" i="2"/>
  <c r="FQ321" i="2" s="1"/>
  <c r="FP320" i="2"/>
  <c r="FQ320" i="2" s="1"/>
  <c r="FP319" i="2"/>
  <c r="FQ319" i="2" s="1"/>
  <c r="FP318" i="2"/>
  <c r="FQ318" i="2" s="1"/>
  <c r="FP317" i="2"/>
  <c r="FP316" i="2"/>
  <c r="FQ316" i="2" s="1"/>
  <c r="FP315" i="2"/>
  <c r="FQ315" i="2" s="1"/>
  <c r="FP314" i="2"/>
  <c r="FQ314" i="2" s="1"/>
  <c r="FP313" i="2"/>
  <c r="FQ313" i="2" s="1"/>
  <c r="FP312" i="2"/>
  <c r="FQ312" i="2" s="1"/>
  <c r="FP311" i="2"/>
  <c r="FQ311" i="2" s="1"/>
  <c r="FP310" i="2"/>
  <c r="FQ310" i="2" s="1"/>
  <c r="FP309" i="2"/>
  <c r="FQ309" i="2" s="1"/>
  <c r="FP308" i="2"/>
  <c r="FQ308" i="2" s="1"/>
  <c r="FP307" i="2"/>
  <c r="FQ307" i="2" s="1"/>
  <c r="FP306" i="2"/>
  <c r="FP305" i="2"/>
  <c r="FP304" i="2"/>
  <c r="FQ304" i="2" s="1"/>
  <c r="FP303" i="2"/>
  <c r="FQ303" i="2" s="1"/>
  <c r="FP302" i="2"/>
  <c r="FQ302" i="2" s="1"/>
  <c r="FP301" i="2"/>
  <c r="FQ301" i="2" s="1"/>
  <c r="FP300" i="2"/>
  <c r="FQ300" i="2" s="1"/>
  <c r="FP299" i="2"/>
  <c r="FQ299" i="2" s="1"/>
  <c r="FP298" i="2"/>
  <c r="FQ298" i="2" s="1"/>
  <c r="FP297" i="2"/>
  <c r="FQ297" i="2" s="1"/>
  <c r="FP296" i="2"/>
  <c r="FQ296" i="2" s="1"/>
  <c r="FP295" i="2"/>
  <c r="FQ295" i="2" s="1"/>
  <c r="FP294" i="2"/>
  <c r="FP293" i="2"/>
  <c r="FQ293" i="2" s="1"/>
  <c r="FP292" i="2"/>
  <c r="FQ292" i="2" s="1"/>
  <c r="FP291" i="2"/>
  <c r="FQ291" i="2" s="1"/>
  <c r="FP290" i="2"/>
  <c r="FQ290" i="2" s="1"/>
  <c r="FP289" i="2"/>
  <c r="FQ289" i="2" s="1"/>
  <c r="FP288" i="2"/>
  <c r="FQ288" i="2" s="1"/>
  <c r="FP287" i="2"/>
  <c r="FQ287" i="2" s="1"/>
  <c r="FP286" i="2"/>
  <c r="FQ286" i="2" s="1"/>
  <c r="FP285" i="2"/>
  <c r="FP284" i="2"/>
  <c r="FQ284" i="2" s="1"/>
  <c r="FP283" i="2"/>
  <c r="FQ283" i="2" s="1"/>
  <c r="FP282" i="2"/>
  <c r="FQ282" i="2" s="1"/>
  <c r="FP281" i="2"/>
  <c r="FQ281" i="2" s="1"/>
  <c r="FP280" i="2"/>
  <c r="FQ280" i="2" s="1"/>
  <c r="FP279" i="2"/>
  <c r="FQ279" i="2" s="1"/>
  <c r="FP278" i="2"/>
  <c r="FQ278" i="2" s="1"/>
  <c r="FP277" i="2"/>
  <c r="FQ277" i="2" s="1"/>
  <c r="FP276" i="2"/>
  <c r="FQ276" i="2" s="1"/>
  <c r="FP275" i="2"/>
  <c r="FQ275" i="2" s="1"/>
  <c r="FP274" i="2"/>
  <c r="FP273" i="2"/>
  <c r="FP272" i="2"/>
  <c r="FQ272" i="2" s="1"/>
  <c r="FP271" i="2"/>
  <c r="FQ271" i="2" s="1"/>
  <c r="FP270" i="2"/>
  <c r="FQ270" i="2" s="1"/>
  <c r="FP269" i="2"/>
  <c r="FQ269" i="2" s="1"/>
  <c r="FP268" i="2"/>
  <c r="FQ268" i="2" s="1"/>
  <c r="FP267" i="2"/>
  <c r="FQ267" i="2" s="1"/>
  <c r="FP266" i="2"/>
  <c r="FQ266" i="2" s="1"/>
  <c r="FP265" i="2"/>
  <c r="FQ265" i="2" s="1"/>
  <c r="FP264" i="2"/>
  <c r="FQ264" i="2" s="1"/>
  <c r="FP263" i="2"/>
  <c r="FQ263" i="2" s="1"/>
  <c r="FP262" i="2"/>
  <c r="FP261" i="2"/>
  <c r="FQ261" i="2" s="1"/>
  <c r="FP260" i="2"/>
  <c r="FQ260" i="2" s="1"/>
  <c r="FP259" i="2"/>
  <c r="FQ259" i="2" s="1"/>
  <c r="FP258" i="2"/>
  <c r="FQ258" i="2" s="1"/>
  <c r="FP257" i="2"/>
  <c r="FQ257" i="2" s="1"/>
  <c r="FP256" i="2"/>
  <c r="FQ256" i="2" s="1"/>
  <c r="FP255" i="2"/>
  <c r="FQ255" i="2" s="1"/>
  <c r="FP254" i="2"/>
  <c r="FQ254" i="2" s="1"/>
  <c r="FP253" i="2"/>
  <c r="FP252" i="2"/>
  <c r="FQ252" i="2" s="1"/>
  <c r="FP251" i="2"/>
  <c r="FQ251" i="2" s="1"/>
  <c r="FP250" i="2"/>
  <c r="FQ250" i="2" s="1"/>
  <c r="FP249" i="2"/>
  <c r="FQ249" i="2" s="1"/>
  <c r="FP248" i="2"/>
  <c r="FQ248" i="2" s="1"/>
  <c r="FP247" i="2"/>
  <c r="FQ247" i="2" s="1"/>
  <c r="FP246" i="2"/>
  <c r="FQ246" i="2" s="1"/>
  <c r="FP245" i="2"/>
  <c r="FQ245" i="2" s="1"/>
  <c r="FP244" i="2"/>
  <c r="FQ244" i="2" s="1"/>
  <c r="FP243" i="2"/>
  <c r="FQ243" i="2" s="1"/>
  <c r="FP242" i="2"/>
  <c r="FP241" i="2"/>
  <c r="FP240" i="2"/>
  <c r="FQ240" i="2" s="1"/>
  <c r="FP239" i="2"/>
  <c r="FQ239" i="2" s="1"/>
  <c r="FP238" i="2"/>
  <c r="FQ238" i="2" s="1"/>
  <c r="FP237" i="2"/>
  <c r="FQ237" i="2" s="1"/>
  <c r="FP236" i="2"/>
  <c r="FQ236" i="2" s="1"/>
  <c r="FP235" i="2"/>
  <c r="FQ235" i="2" s="1"/>
  <c r="FP234" i="2"/>
  <c r="FQ234" i="2" s="1"/>
  <c r="FP233" i="2"/>
  <c r="FQ233" i="2" s="1"/>
  <c r="FP232" i="2"/>
  <c r="FQ232" i="2" s="1"/>
  <c r="FP231" i="2"/>
  <c r="FQ231" i="2" s="1"/>
  <c r="FP230" i="2"/>
  <c r="FP229" i="2"/>
  <c r="FQ229" i="2" s="1"/>
  <c r="FP228" i="2"/>
  <c r="FQ228" i="2" s="1"/>
  <c r="FP227" i="2"/>
  <c r="FQ227" i="2" s="1"/>
  <c r="FP226" i="2"/>
  <c r="FQ226" i="2" s="1"/>
  <c r="FP225" i="2"/>
  <c r="FQ225" i="2" s="1"/>
  <c r="FP224" i="2"/>
  <c r="FQ224" i="2" s="1"/>
  <c r="FP223" i="2"/>
  <c r="FQ223" i="2" s="1"/>
  <c r="FP222" i="2"/>
  <c r="FQ222" i="2" s="1"/>
  <c r="FP221" i="2"/>
  <c r="FP220" i="2"/>
  <c r="FQ220" i="2" s="1"/>
  <c r="FP219" i="2"/>
  <c r="FQ219" i="2" s="1"/>
  <c r="FP218" i="2"/>
  <c r="FQ218" i="2" s="1"/>
  <c r="FP217" i="2"/>
  <c r="FQ217" i="2" s="1"/>
  <c r="FP216" i="2"/>
  <c r="FQ216" i="2" s="1"/>
  <c r="FP215" i="2"/>
  <c r="FQ215" i="2" s="1"/>
  <c r="FP214" i="2"/>
  <c r="FQ214" i="2" s="1"/>
  <c r="FP213" i="2"/>
  <c r="FQ213" i="2" s="1"/>
  <c r="FP212" i="2"/>
  <c r="FQ212" i="2" s="1"/>
  <c r="FP211" i="2"/>
  <c r="FQ211" i="2" s="1"/>
  <c r="FP210" i="2"/>
  <c r="FP209" i="2"/>
  <c r="FP208" i="2"/>
  <c r="FQ208" i="2" s="1"/>
  <c r="FP207" i="2"/>
  <c r="FQ207" i="2" s="1"/>
  <c r="FP206" i="2"/>
  <c r="FQ206" i="2" s="1"/>
  <c r="FP205" i="2"/>
  <c r="FQ205" i="2" s="1"/>
  <c r="FP204" i="2"/>
  <c r="FQ204" i="2" s="1"/>
  <c r="FP203" i="2"/>
  <c r="FQ203" i="2" s="1"/>
  <c r="FP202" i="2"/>
  <c r="FQ202" i="2" s="1"/>
  <c r="FP201" i="2"/>
  <c r="FQ201" i="2" s="1"/>
  <c r="FP200" i="2"/>
  <c r="FQ200" i="2" s="1"/>
  <c r="FP199" i="2"/>
  <c r="FQ199" i="2" s="1"/>
  <c r="FP198" i="2"/>
  <c r="FP197" i="2"/>
  <c r="FQ197" i="2" s="1"/>
  <c r="FP196" i="2"/>
  <c r="FQ196" i="2" s="1"/>
  <c r="FP195" i="2"/>
  <c r="FQ195" i="2" s="1"/>
  <c r="FP194" i="2"/>
  <c r="FQ194" i="2" s="1"/>
  <c r="FP193" i="2"/>
  <c r="FQ193" i="2" s="1"/>
  <c r="FP192" i="2"/>
  <c r="FQ192" i="2" s="1"/>
  <c r="FP191" i="2"/>
  <c r="FQ191" i="2" s="1"/>
  <c r="FP190" i="2"/>
  <c r="FQ190" i="2" s="1"/>
  <c r="FP189" i="2"/>
  <c r="FP188" i="2"/>
  <c r="FQ188" i="2" s="1"/>
  <c r="FP187" i="2"/>
  <c r="FQ187" i="2" s="1"/>
  <c r="FP186" i="2"/>
  <c r="FQ186" i="2" s="1"/>
  <c r="FP185" i="2"/>
  <c r="FQ185" i="2" s="1"/>
  <c r="FP184" i="2"/>
  <c r="FQ184" i="2" s="1"/>
  <c r="FP183" i="2"/>
  <c r="FQ183" i="2" s="1"/>
  <c r="FP182" i="2"/>
  <c r="FQ182" i="2" s="1"/>
  <c r="FP181" i="2"/>
  <c r="FQ181" i="2" s="1"/>
  <c r="FP180" i="2"/>
  <c r="FQ180" i="2" s="1"/>
  <c r="FP179" i="2"/>
  <c r="FQ179" i="2" s="1"/>
  <c r="FP178" i="2"/>
  <c r="FP177" i="2"/>
  <c r="FP176" i="2"/>
  <c r="FQ176" i="2" s="1"/>
  <c r="FP175" i="2"/>
  <c r="FQ175" i="2" s="1"/>
  <c r="FP174" i="2"/>
  <c r="FQ174" i="2" s="1"/>
  <c r="FP173" i="2"/>
  <c r="FQ173" i="2" s="1"/>
  <c r="FP172" i="2"/>
  <c r="FQ172" i="2" s="1"/>
  <c r="FP171" i="2"/>
  <c r="FQ171" i="2" s="1"/>
  <c r="FP170" i="2"/>
  <c r="FQ170" i="2" s="1"/>
  <c r="FP169" i="2"/>
  <c r="FQ169" i="2" s="1"/>
  <c r="FP168" i="2"/>
  <c r="FQ168" i="2" s="1"/>
  <c r="FP167" i="2"/>
  <c r="FQ167" i="2" s="1"/>
  <c r="FP166" i="2"/>
  <c r="FP165" i="2"/>
  <c r="FQ165" i="2" s="1"/>
  <c r="FP164" i="2"/>
  <c r="FQ164" i="2" s="1"/>
  <c r="FP163" i="2"/>
  <c r="FQ163" i="2" s="1"/>
  <c r="FP162" i="2"/>
  <c r="FQ162" i="2" s="1"/>
  <c r="FP161" i="2"/>
  <c r="FQ161" i="2" s="1"/>
  <c r="FP160" i="2"/>
  <c r="FQ160" i="2" s="1"/>
  <c r="FP159" i="2"/>
  <c r="FQ159" i="2" s="1"/>
  <c r="FP158" i="2"/>
  <c r="FQ158" i="2" s="1"/>
  <c r="FP157" i="2"/>
  <c r="FP156" i="2"/>
  <c r="FQ156" i="2" s="1"/>
  <c r="FP155" i="2"/>
  <c r="FQ155" i="2" s="1"/>
  <c r="FP154" i="2"/>
  <c r="FQ154" i="2" s="1"/>
  <c r="FP153" i="2"/>
  <c r="FQ153" i="2" s="1"/>
  <c r="FP152" i="2"/>
  <c r="FQ152" i="2" s="1"/>
  <c r="FP151" i="2"/>
  <c r="FQ151" i="2" s="1"/>
  <c r="FP150" i="2"/>
  <c r="FQ150" i="2" s="1"/>
  <c r="FP149" i="2"/>
  <c r="FQ149" i="2" s="1"/>
  <c r="FP148" i="2"/>
  <c r="FQ148" i="2" s="1"/>
  <c r="FP147" i="2"/>
  <c r="FQ147" i="2" s="1"/>
  <c r="FP146" i="2"/>
  <c r="FP145" i="2"/>
  <c r="FP144" i="2"/>
  <c r="FQ144" i="2" s="1"/>
  <c r="FP143" i="2"/>
  <c r="FQ143" i="2" s="1"/>
  <c r="FP142" i="2"/>
  <c r="FQ142" i="2" s="1"/>
  <c r="FP141" i="2"/>
  <c r="FQ141" i="2" s="1"/>
  <c r="FP140" i="2"/>
  <c r="FQ140" i="2" s="1"/>
  <c r="FP139" i="2"/>
  <c r="FQ139" i="2" s="1"/>
  <c r="FP138" i="2"/>
  <c r="FQ138" i="2" s="1"/>
  <c r="FP137" i="2"/>
  <c r="FQ137" i="2" s="1"/>
  <c r="FP136" i="2"/>
  <c r="FQ136" i="2" s="1"/>
  <c r="FP135" i="2"/>
  <c r="FQ135" i="2" s="1"/>
  <c r="FP134" i="2"/>
  <c r="FP133" i="2"/>
  <c r="FQ133" i="2" s="1"/>
  <c r="FP132" i="2"/>
  <c r="FQ132" i="2" s="1"/>
  <c r="FP131" i="2"/>
  <c r="FQ131" i="2" s="1"/>
  <c r="FP130" i="2"/>
  <c r="FQ130" i="2" s="1"/>
  <c r="FP129" i="2"/>
  <c r="FQ129" i="2" s="1"/>
  <c r="FP128" i="2"/>
  <c r="FQ128" i="2" s="1"/>
  <c r="FP127" i="2"/>
  <c r="FQ127" i="2" s="1"/>
  <c r="FP126" i="2"/>
  <c r="FQ126" i="2" s="1"/>
  <c r="FP125" i="2"/>
  <c r="FP124" i="2"/>
  <c r="FQ124" i="2" s="1"/>
  <c r="FP123" i="2"/>
  <c r="FQ123" i="2" s="1"/>
  <c r="FP122" i="2"/>
  <c r="FQ122" i="2" s="1"/>
  <c r="FP121" i="2"/>
  <c r="FQ121" i="2" s="1"/>
  <c r="FP120" i="2"/>
  <c r="FQ120" i="2" s="1"/>
  <c r="FP119" i="2"/>
  <c r="FQ119" i="2" s="1"/>
  <c r="FP118" i="2"/>
  <c r="FQ118" i="2" s="1"/>
  <c r="FP117" i="2"/>
  <c r="FQ117" i="2" s="1"/>
  <c r="FP116" i="2"/>
  <c r="FQ116" i="2" s="1"/>
  <c r="FP115" i="2"/>
  <c r="FQ115" i="2" s="1"/>
  <c r="FP114" i="2"/>
  <c r="FP113" i="2"/>
  <c r="FP112" i="2"/>
  <c r="FQ112" i="2" s="1"/>
  <c r="FP111" i="2"/>
  <c r="FQ111" i="2" s="1"/>
  <c r="FP110" i="2"/>
  <c r="FQ110" i="2" s="1"/>
  <c r="FP109" i="2"/>
  <c r="FQ109" i="2" s="1"/>
  <c r="FP108" i="2"/>
  <c r="FQ108" i="2" s="1"/>
  <c r="FP107" i="2"/>
  <c r="FQ107" i="2" s="1"/>
  <c r="FP106" i="2"/>
  <c r="FQ106" i="2" s="1"/>
  <c r="FP105" i="2"/>
  <c r="FQ105" i="2" s="1"/>
  <c r="FP104" i="2"/>
  <c r="FQ104" i="2" s="1"/>
  <c r="FP103" i="2"/>
  <c r="FQ103" i="2" s="1"/>
  <c r="FP102" i="2"/>
  <c r="FP101" i="2"/>
  <c r="FQ101" i="2" s="1"/>
  <c r="FP100" i="2"/>
  <c r="FQ100" i="2" s="1"/>
  <c r="FP99" i="2"/>
  <c r="FQ99" i="2" s="1"/>
  <c r="FP98" i="2"/>
  <c r="FQ98" i="2" s="1"/>
  <c r="FP97" i="2"/>
  <c r="FQ97" i="2" s="1"/>
  <c r="FP96" i="2"/>
  <c r="FQ96" i="2" s="1"/>
  <c r="FP95" i="2"/>
  <c r="FQ95" i="2" s="1"/>
  <c r="FP94" i="2"/>
  <c r="FQ94" i="2" s="1"/>
  <c r="FP93" i="2"/>
  <c r="FP92" i="2"/>
  <c r="FQ92" i="2" s="1"/>
  <c r="FP91" i="2"/>
  <c r="FQ91" i="2" s="1"/>
  <c r="FP90" i="2"/>
  <c r="FQ90" i="2" s="1"/>
  <c r="FP89" i="2"/>
  <c r="FQ89" i="2" s="1"/>
  <c r="FP88" i="2"/>
  <c r="FQ88" i="2" s="1"/>
  <c r="FP87" i="2"/>
  <c r="FQ87" i="2" s="1"/>
  <c r="FP86" i="2"/>
  <c r="FQ86" i="2" s="1"/>
  <c r="FP85" i="2"/>
  <c r="FQ85" i="2" s="1"/>
  <c r="FP84" i="2"/>
  <c r="FQ84" i="2" s="1"/>
  <c r="FP83" i="2"/>
  <c r="FQ83" i="2" s="1"/>
  <c r="FP82" i="2"/>
  <c r="FP81" i="2"/>
  <c r="FP80" i="2"/>
  <c r="FQ80" i="2" s="1"/>
  <c r="FP79" i="2"/>
  <c r="FQ79" i="2" s="1"/>
  <c r="FP78" i="2"/>
  <c r="FQ78" i="2" s="1"/>
  <c r="FP77" i="2"/>
  <c r="FQ77" i="2" s="1"/>
  <c r="FP76" i="2"/>
  <c r="FQ76" i="2" s="1"/>
  <c r="FP75" i="2"/>
  <c r="FQ75" i="2" s="1"/>
  <c r="FP74" i="2"/>
  <c r="FQ74" i="2" s="1"/>
  <c r="FP73" i="2"/>
  <c r="FQ73" i="2" s="1"/>
  <c r="FP72" i="2"/>
  <c r="FQ72" i="2" s="1"/>
  <c r="FP71" i="2"/>
  <c r="FQ71" i="2" s="1"/>
  <c r="FP70" i="2"/>
  <c r="FP69" i="2"/>
  <c r="FQ69" i="2" s="1"/>
  <c r="FP68" i="2"/>
  <c r="FQ68" i="2" s="1"/>
  <c r="FP67" i="2"/>
  <c r="FQ67" i="2" s="1"/>
  <c r="FP66" i="2"/>
  <c r="FQ66" i="2" s="1"/>
  <c r="FP65" i="2"/>
  <c r="FQ65" i="2" s="1"/>
  <c r="FP64" i="2"/>
  <c r="FQ64" i="2" s="1"/>
  <c r="FP63" i="2"/>
  <c r="FQ63" i="2" s="1"/>
  <c r="FP62" i="2"/>
  <c r="FQ62" i="2" s="1"/>
  <c r="FP61" i="2"/>
  <c r="FP60" i="2"/>
  <c r="FQ60" i="2" s="1"/>
  <c r="FP59" i="2"/>
  <c r="FQ59" i="2" s="1"/>
  <c r="FP58" i="2"/>
  <c r="FQ58" i="2" s="1"/>
  <c r="FP57" i="2"/>
  <c r="FQ57" i="2" s="1"/>
  <c r="FP56" i="2"/>
  <c r="FQ56" i="2" s="1"/>
  <c r="FP55" i="2"/>
  <c r="FQ55" i="2" s="1"/>
  <c r="FP54" i="2"/>
  <c r="FQ54" i="2" s="1"/>
  <c r="FP53" i="2"/>
  <c r="FQ53" i="2" s="1"/>
  <c r="FP52" i="2"/>
  <c r="FQ52" i="2" s="1"/>
  <c r="FP51" i="2"/>
  <c r="FQ51" i="2" s="1"/>
  <c r="FP50" i="2"/>
  <c r="FP49" i="2"/>
  <c r="FP48" i="2"/>
  <c r="FQ48" i="2" s="1"/>
  <c r="FP47" i="2"/>
  <c r="FQ47" i="2" s="1"/>
  <c r="FP46" i="2"/>
  <c r="FQ46" i="2" s="1"/>
  <c r="FP45" i="2"/>
  <c r="FQ45" i="2" s="1"/>
  <c r="FP44" i="2"/>
  <c r="FQ44" i="2" s="1"/>
  <c r="FP43" i="2"/>
  <c r="FQ43" i="2" s="1"/>
  <c r="FP42" i="2"/>
  <c r="FQ42" i="2" s="1"/>
  <c r="FP41" i="2"/>
  <c r="FQ41" i="2" s="1"/>
  <c r="FP40" i="2"/>
  <c r="FQ40" i="2" s="1"/>
  <c r="FP39" i="2"/>
  <c r="FQ39" i="2" s="1"/>
  <c r="FP38" i="2"/>
  <c r="FQ38" i="2" s="1"/>
  <c r="FP37" i="2"/>
  <c r="FQ37" i="2" s="1"/>
  <c r="FP36" i="2"/>
  <c r="FQ36" i="2" s="1"/>
  <c r="FP35" i="2"/>
  <c r="FQ35" i="2" s="1"/>
  <c r="FP34" i="2"/>
  <c r="FQ34" i="2" s="1"/>
  <c r="FP33" i="2"/>
  <c r="FQ33" i="2" s="1"/>
  <c r="FP32" i="2"/>
  <c r="FQ32" i="2" s="1"/>
  <c r="FP31" i="2"/>
  <c r="FQ31" i="2" s="1"/>
  <c r="FP30" i="2"/>
  <c r="FQ30" i="2" s="1"/>
  <c r="FP29" i="2"/>
  <c r="FQ29" i="2" s="1"/>
  <c r="FP28" i="2"/>
  <c r="FQ28" i="2" s="1"/>
  <c r="FP27" i="2"/>
  <c r="FQ27" i="2" s="1"/>
  <c r="FP26" i="2"/>
  <c r="FQ26" i="2" s="1"/>
  <c r="FP25" i="2"/>
  <c r="FQ25" i="2" s="1"/>
  <c r="FP24" i="2"/>
  <c r="FQ24" i="2" s="1"/>
  <c r="FP23" i="2"/>
  <c r="FQ23" i="2" s="1"/>
  <c r="FP22" i="2"/>
  <c r="FQ22" i="2" s="1"/>
  <c r="FP21" i="2"/>
  <c r="FQ21" i="2" s="1"/>
  <c r="FP20" i="2"/>
  <c r="FQ20" i="2" s="1"/>
  <c r="FP19" i="2"/>
  <c r="FQ19" i="2" s="1"/>
  <c r="FP18" i="2"/>
  <c r="FQ18" i="2" s="1"/>
  <c r="FP17" i="2"/>
  <c r="FQ17" i="2" s="1"/>
  <c r="FP16" i="2"/>
  <c r="FQ16" i="2" s="1"/>
  <c r="FP15" i="2"/>
  <c r="FQ15" i="2" s="1"/>
  <c r="FP14" i="2"/>
  <c r="FQ14" i="2" s="1"/>
  <c r="FP13" i="2"/>
  <c r="FQ13" i="2" s="1"/>
  <c r="FP12" i="2"/>
  <c r="FQ12" i="2" s="1"/>
  <c r="FP11" i="2"/>
  <c r="FQ11" i="2" s="1"/>
  <c r="FP10" i="2"/>
  <c r="FQ10" i="2" s="1"/>
  <c r="FP9" i="2"/>
  <c r="FQ9" i="2" s="1"/>
  <c r="FP8" i="2"/>
  <c r="FQ8" i="2" s="1"/>
  <c r="FP7" i="2"/>
  <c r="FQ7" i="2" s="1"/>
  <c r="FP6" i="2"/>
  <c r="FQ6" i="2" s="1"/>
  <c r="FP5" i="2"/>
  <c r="FQ5" i="2" s="1"/>
  <c r="FN504" i="2"/>
  <c r="FR504" i="2" s="1"/>
  <c r="FN503" i="2"/>
  <c r="FN502" i="2"/>
  <c r="FN501" i="2"/>
  <c r="FN500" i="2"/>
  <c r="FR500" i="2" s="1"/>
  <c r="FN499" i="2"/>
  <c r="FN498" i="2"/>
  <c r="FN497" i="2"/>
  <c r="FN496" i="2"/>
  <c r="FR496" i="2" s="1"/>
  <c r="FN495" i="2"/>
  <c r="FN494" i="2"/>
  <c r="FN493" i="2"/>
  <c r="FN492" i="2"/>
  <c r="FR492" i="2" s="1"/>
  <c r="FN491" i="2"/>
  <c r="FN490" i="2"/>
  <c r="FN489" i="2"/>
  <c r="FN488" i="2"/>
  <c r="FN487" i="2"/>
  <c r="FN486" i="2"/>
  <c r="FN485" i="2"/>
  <c r="FO485" i="2" s="1"/>
  <c r="FN484" i="2"/>
  <c r="FN483" i="2"/>
  <c r="FN482" i="2"/>
  <c r="FN481" i="2"/>
  <c r="FN480" i="2"/>
  <c r="FN479" i="2"/>
  <c r="FN478" i="2"/>
  <c r="FN477" i="2"/>
  <c r="FN476" i="2"/>
  <c r="FN475" i="2"/>
  <c r="FN474" i="2"/>
  <c r="FN473" i="2"/>
  <c r="FN472" i="2"/>
  <c r="FN471" i="2"/>
  <c r="FN470" i="2"/>
  <c r="FN469" i="2"/>
  <c r="FN468" i="2"/>
  <c r="FN467" i="2"/>
  <c r="FN466" i="2"/>
  <c r="FN465" i="2"/>
  <c r="FN464" i="2"/>
  <c r="FN463" i="2"/>
  <c r="FN462" i="2"/>
  <c r="FN461" i="2"/>
  <c r="FN460" i="2"/>
  <c r="FN459" i="2"/>
  <c r="FN458" i="2"/>
  <c r="FN457" i="2"/>
  <c r="FN456" i="2"/>
  <c r="FN455" i="2"/>
  <c r="FN454" i="2"/>
  <c r="FN453" i="2"/>
  <c r="FN452" i="2"/>
  <c r="FN451" i="2"/>
  <c r="FN450" i="2"/>
  <c r="FN449" i="2"/>
  <c r="FN448" i="2"/>
  <c r="FN447" i="2"/>
  <c r="FN446" i="2"/>
  <c r="FN445" i="2"/>
  <c r="FN444" i="2"/>
  <c r="FN443" i="2"/>
  <c r="FN442" i="2"/>
  <c r="FN441" i="2"/>
  <c r="FN440" i="2"/>
  <c r="FN439" i="2"/>
  <c r="FN438" i="2"/>
  <c r="FN437" i="2"/>
  <c r="FN436" i="2"/>
  <c r="FN435" i="2"/>
  <c r="FN434" i="2"/>
  <c r="FN433" i="2"/>
  <c r="FN432" i="2"/>
  <c r="FN431" i="2"/>
  <c r="FN430" i="2"/>
  <c r="FN429" i="2"/>
  <c r="FN428" i="2"/>
  <c r="FN427" i="2"/>
  <c r="FN426" i="2"/>
  <c r="FN425" i="2"/>
  <c r="FN424" i="2"/>
  <c r="FN423" i="2"/>
  <c r="FN422" i="2"/>
  <c r="FN421" i="2"/>
  <c r="FO421" i="2" s="1"/>
  <c r="FN420" i="2"/>
  <c r="FN419" i="2"/>
  <c r="FN418" i="2"/>
  <c r="FN417" i="2"/>
  <c r="FN416" i="2"/>
  <c r="FN415" i="2"/>
  <c r="FN414" i="2"/>
  <c r="FN413" i="2"/>
  <c r="FN412" i="2"/>
  <c r="FN411" i="2"/>
  <c r="FN410" i="2"/>
  <c r="FN409" i="2"/>
  <c r="FN408" i="2"/>
  <c r="FN407" i="2"/>
  <c r="FN406" i="2"/>
  <c r="FN405" i="2"/>
  <c r="FO405" i="2" s="1"/>
  <c r="FN404" i="2"/>
  <c r="FN403" i="2"/>
  <c r="FN402" i="2"/>
  <c r="FN401" i="2"/>
  <c r="FN400" i="2"/>
  <c r="FN399" i="2"/>
  <c r="FN398" i="2"/>
  <c r="FN397" i="2"/>
  <c r="FN396" i="2"/>
  <c r="FN395" i="2"/>
  <c r="FN394" i="2"/>
  <c r="FN393" i="2"/>
  <c r="FN392" i="2"/>
  <c r="FN391" i="2"/>
  <c r="FN390" i="2"/>
  <c r="FN389" i="2"/>
  <c r="FO389" i="2" s="1"/>
  <c r="FN388" i="2"/>
  <c r="FN387" i="2"/>
  <c r="FN386" i="2"/>
  <c r="FN385" i="2"/>
  <c r="FO385" i="2" s="1"/>
  <c r="FN384" i="2"/>
  <c r="FN383" i="2"/>
  <c r="FN382" i="2"/>
  <c r="FN381" i="2"/>
  <c r="FN380" i="2"/>
  <c r="FN379" i="2"/>
  <c r="FN378" i="2"/>
  <c r="FN377" i="2"/>
  <c r="FN376" i="2"/>
  <c r="FN375" i="2"/>
  <c r="FN374" i="2"/>
  <c r="FN373" i="2"/>
  <c r="FO373" i="2" s="1"/>
  <c r="FN372" i="2"/>
  <c r="FN371" i="2"/>
  <c r="FN370" i="2"/>
  <c r="FN369" i="2"/>
  <c r="FR369" i="2" s="1"/>
  <c r="FN368" i="2"/>
  <c r="FN367" i="2"/>
  <c r="FN366" i="2"/>
  <c r="FN365" i="2"/>
  <c r="FR365" i="2" s="1"/>
  <c r="FN364" i="2"/>
  <c r="FN363" i="2"/>
  <c r="FN362" i="2"/>
  <c r="FN361" i="2"/>
  <c r="FR361" i="2" s="1"/>
  <c r="FN360" i="2"/>
  <c r="FN359" i="2"/>
  <c r="FN358" i="2"/>
  <c r="FN357" i="2"/>
  <c r="FR357" i="2" s="1"/>
  <c r="FN356" i="2"/>
  <c r="FN355" i="2"/>
  <c r="FN354" i="2"/>
  <c r="FN353" i="2"/>
  <c r="FR353" i="2" s="1"/>
  <c r="FN352" i="2"/>
  <c r="FN351" i="2"/>
  <c r="FN350" i="2"/>
  <c r="FN349" i="2"/>
  <c r="FR349" i="2" s="1"/>
  <c r="FN348" i="2"/>
  <c r="FN347" i="2"/>
  <c r="FN346" i="2"/>
  <c r="FN345" i="2"/>
  <c r="FR345" i="2" s="1"/>
  <c r="FN344" i="2"/>
  <c r="FN343" i="2"/>
  <c r="FN342" i="2"/>
  <c r="FN341" i="2"/>
  <c r="FR341" i="2" s="1"/>
  <c r="FN340" i="2"/>
  <c r="FN339" i="2"/>
  <c r="FN338" i="2"/>
  <c r="FN337" i="2"/>
  <c r="FR337" i="2" s="1"/>
  <c r="FN336" i="2"/>
  <c r="FN335" i="2"/>
  <c r="FN334" i="2"/>
  <c r="FN333" i="2"/>
  <c r="FR333" i="2" s="1"/>
  <c r="FN332" i="2"/>
  <c r="FN331" i="2"/>
  <c r="FN330" i="2"/>
  <c r="FN329" i="2"/>
  <c r="FR329" i="2" s="1"/>
  <c r="FN328" i="2"/>
  <c r="FN327" i="2"/>
  <c r="FN326" i="2"/>
  <c r="FN325" i="2"/>
  <c r="FR325" i="2" s="1"/>
  <c r="FN324" i="2"/>
  <c r="FN323" i="2"/>
  <c r="FN322" i="2"/>
  <c r="FN321" i="2"/>
  <c r="FR321" i="2" s="1"/>
  <c r="FN320" i="2"/>
  <c r="FN319" i="2"/>
  <c r="FN318" i="2"/>
  <c r="FN317" i="2"/>
  <c r="FR317" i="2" s="1"/>
  <c r="FN316" i="2"/>
  <c r="FN315" i="2"/>
  <c r="FN314" i="2"/>
  <c r="FN313" i="2"/>
  <c r="FR313" i="2" s="1"/>
  <c r="FN312" i="2"/>
  <c r="FN311" i="2"/>
  <c r="FN310" i="2"/>
  <c r="FN309" i="2"/>
  <c r="FR309" i="2" s="1"/>
  <c r="FN308" i="2"/>
  <c r="FN307" i="2"/>
  <c r="FN306" i="2"/>
  <c r="FN305" i="2"/>
  <c r="FO305" i="2" s="1"/>
  <c r="FN304" i="2"/>
  <c r="FN303" i="2"/>
  <c r="FN302" i="2"/>
  <c r="FN301" i="2"/>
  <c r="FR301" i="2" s="1"/>
  <c r="FN300" i="2"/>
  <c r="FN299" i="2"/>
  <c r="FN298" i="2"/>
  <c r="FN297" i="2"/>
  <c r="FR297" i="2" s="1"/>
  <c r="FN296" i="2"/>
  <c r="FN295" i="2"/>
  <c r="FN294" i="2"/>
  <c r="FN293" i="2"/>
  <c r="FR293" i="2" s="1"/>
  <c r="FN292" i="2"/>
  <c r="FN291" i="2"/>
  <c r="FN290" i="2"/>
  <c r="FN289" i="2"/>
  <c r="FR289" i="2" s="1"/>
  <c r="FN288" i="2"/>
  <c r="FN287" i="2"/>
  <c r="FN286" i="2"/>
  <c r="FN285" i="2"/>
  <c r="FR285" i="2" s="1"/>
  <c r="FN284" i="2"/>
  <c r="FN283" i="2"/>
  <c r="FN282" i="2"/>
  <c r="FN281" i="2"/>
  <c r="FR281" i="2" s="1"/>
  <c r="FN280" i="2"/>
  <c r="FN279" i="2"/>
  <c r="FN278" i="2"/>
  <c r="FN277" i="2"/>
  <c r="FO277" i="2" s="1"/>
  <c r="FN276" i="2"/>
  <c r="FN275" i="2"/>
  <c r="FN274" i="2"/>
  <c r="FN273" i="2"/>
  <c r="FR273" i="2" s="1"/>
  <c r="FN272" i="2"/>
  <c r="FN271" i="2"/>
  <c r="FN270" i="2"/>
  <c r="FN269" i="2"/>
  <c r="FR269" i="2" s="1"/>
  <c r="FN268" i="2"/>
  <c r="FN267" i="2"/>
  <c r="FN266" i="2"/>
  <c r="FN265" i="2"/>
  <c r="FR265" i="2" s="1"/>
  <c r="FN264" i="2"/>
  <c r="FN263" i="2"/>
  <c r="FN262" i="2"/>
  <c r="FN261" i="2"/>
  <c r="FR261" i="2" s="1"/>
  <c r="FN260" i="2"/>
  <c r="FN259" i="2"/>
  <c r="FN258" i="2"/>
  <c r="FN257" i="2"/>
  <c r="FR257" i="2" s="1"/>
  <c r="FN256" i="2"/>
  <c r="FN255" i="2"/>
  <c r="FN254" i="2"/>
  <c r="FN253" i="2"/>
  <c r="FR253" i="2" s="1"/>
  <c r="FN252" i="2"/>
  <c r="FN251" i="2"/>
  <c r="FN250" i="2"/>
  <c r="FN249" i="2"/>
  <c r="FR249" i="2" s="1"/>
  <c r="FN248" i="2"/>
  <c r="FN247" i="2"/>
  <c r="FN246" i="2"/>
  <c r="FN245" i="2"/>
  <c r="FR245" i="2" s="1"/>
  <c r="FN244" i="2"/>
  <c r="FN243" i="2"/>
  <c r="FN242" i="2"/>
  <c r="FN241" i="2"/>
  <c r="FR241" i="2" s="1"/>
  <c r="FN240" i="2"/>
  <c r="FN239" i="2"/>
  <c r="FN238" i="2"/>
  <c r="FN237" i="2"/>
  <c r="FR237" i="2" s="1"/>
  <c r="FN236" i="2"/>
  <c r="FN235" i="2"/>
  <c r="FN234" i="2"/>
  <c r="FN233" i="2"/>
  <c r="FR233" i="2" s="1"/>
  <c r="FN232" i="2"/>
  <c r="FN231" i="2"/>
  <c r="FN230" i="2"/>
  <c r="FN229" i="2"/>
  <c r="FO229" i="2" s="1"/>
  <c r="FN228" i="2"/>
  <c r="FN227" i="2"/>
  <c r="FN226" i="2"/>
  <c r="FN225" i="2"/>
  <c r="FR225" i="2" s="1"/>
  <c r="FN224" i="2"/>
  <c r="FN223" i="2"/>
  <c r="FN222" i="2"/>
  <c r="FN221" i="2"/>
  <c r="FR221" i="2" s="1"/>
  <c r="FN220" i="2"/>
  <c r="FN219" i="2"/>
  <c r="FN218" i="2"/>
  <c r="FN217" i="2"/>
  <c r="FR217" i="2" s="1"/>
  <c r="FN216" i="2"/>
  <c r="FN215" i="2"/>
  <c r="FN214" i="2"/>
  <c r="FN213" i="2"/>
  <c r="FR213" i="2" s="1"/>
  <c r="FN212" i="2"/>
  <c r="FN211" i="2"/>
  <c r="FN210" i="2"/>
  <c r="FN209" i="2"/>
  <c r="FR209" i="2" s="1"/>
  <c r="FN208" i="2"/>
  <c r="FN207" i="2"/>
  <c r="FN206" i="2"/>
  <c r="FN205" i="2"/>
  <c r="FR205" i="2" s="1"/>
  <c r="FN204" i="2"/>
  <c r="FN203" i="2"/>
  <c r="FN202" i="2"/>
  <c r="FN201" i="2"/>
  <c r="FN200" i="2"/>
  <c r="FN199" i="2"/>
  <c r="FN198" i="2"/>
  <c r="FN197" i="2"/>
  <c r="FR197" i="2" s="1"/>
  <c r="FN196" i="2"/>
  <c r="FN195" i="2"/>
  <c r="FN194" i="2"/>
  <c r="FN193" i="2"/>
  <c r="FR193" i="2" s="1"/>
  <c r="FN192" i="2"/>
  <c r="FN191" i="2"/>
  <c r="FN190" i="2"/>
  <c r="FN189" i="2"/>
  <c r="FR189" i="2" s="1"/>
  <c r="FN188" i="2"/>
  <c r="FN187" i="2"/>
  <c r="FN186" i="2"/>
  <c r="FN185" i="2"/>
  <c r="FR185" i="2" s="1"/>
  <c r="FN184" i="2"/>
  <c r="FN183" i="2"/>
  <c r="FN182" i="2"/>
  <c r="FN181" i="2"/>
  <c r="FR181" i="2" s="1"/>
  <c r="FN180" i="2"/>
  <c r="FN179" i="2"/>
  <c r="FN178" i="2"/>
  <c r="FN177" i="2"/>
  <c r="FR177" i="2" s="1"/>
  <c r="FN176" i="2"/>
  <c r="FN175" i="2"/>
  <c r="FN174" i="2"/>
  <c r="FN173" i="2"/>
  <c r="FR173" i="2" s="1"/>
  <c r="FN172" i="2"/>
  <c r="FN171" i="2"/>
  <c r="FN170" i="2"/>
  <c r="FN169" i="2"/>
  <c r="FR169" i="2" s="1"/>
  <c r="FN168" i="2"/>
  <c r="FN167" i="2"/>
  <c r="FN166" i="2"/>
  <c r="FN165" i="2"/>
  <c r="FR165" i="2" s="1"/>
  <c r="FN164" i="2"/>
  <c r="FN163" i="2"/>
  <c r="FN162" i="2"/>
  <c r="FN161" i="2"/>
  <c r="FR161" i="2" s="1"/>
  <c r="FN160" i="2"/>
  <c r="FN159" i="2"/>
  <c r="FN158" i="2"/>
  <c r="FN157" i="2"/>
  <c r="FR157" i="2" s="1"/>
  <c r="FN156" i="2"/>
  <c r="FN155" i="2"/>
  <c r="FN154" i="2"/>
  <c r="FO154" i="2" s="1"/>
  <c r="FN153" i="2"/>
  <c r="FR153" i="2" s="1"/>
  <c r="FN152" i="2"/>
  <c r="FN151" i="2"/>
  <c r="FN150" i="2"/>
  <c r="FN149" i="2"/>
  <c r="FR149" i="2" s="1"/>
  <c r="FN148" i="2"/>
  <c r="FN147" i="2"/>
  <c r="FN146" i="2"/>
  <c r="FN145" i="2"/>
  <c r="FR145" i="2" s="1"/>
  <c r="FN144" i="2"/>
  <c r="FN143" i="2"/>
  <c r="FN142" i="2"/>
  <c r="FN141" i="2"/>
  <c r="FR141" i="2" s="1"/>
  <c r="FN140" i="2"/>
  <c r="FN139" i="2"/>
  <c r="FN138" i="2"/>
  <c r="FN137" i="2"/>
  <c r="FN136" i="2"/>
  <c r="FN135" i="2"/>
  <c r="FN134" i="2"/>
  <c r="FO134" i="2" s="1"/>
  <c r="FN133" i="2"/>
  <c r="FR133" i="2" s="1"/>
  <c r="FN132" i="2"/>
  <c r="FN131" i="2"/>
  <c r="FN130" i="2"/>
  <c r="FN129" i="2"/>
  <c r="FR129" i="2" s="1"/>
  <c r="FN128" i="2"/>
  <c r="FN127" i="2"/>
  <c r="FN126" i="2"/>
  <c r="FO126" i="2" s="1"/>
  <c r="FN125" i="2"/>
  <c r="FR125" i="2" s="1"/>
  <c r="FN124" i="2"/>
  <c r="FN123" i="2"/>
  <c r="FN122" i="2"/>
  <c r="FN121" i="2"/>
  <c r="FR121" i="2" s="1"/>
  <c r="FN120" i="2"/>
  <c r="FN119" i="2"/>
  <c r="FN118" i="2"/>
  <c r="FO118" i="2" s="1"/>
  <c r="FN117" i="2"/>
  <c r="FR117" i="2" s="1"/>
  <c r="FN116" i="2"/>
  <c r="FN115" i="2"/>
  <c r="FN114" i="2"/>
  <c r="FN113" i="2"/>
  <c r="FR113" i="2" s="1"/>
  <c r="FN112" i="2"/>
  <c r="FN111" i="2"/>
  <c r="FN110" i="2"/>
  <c r="FN109" i="2"/>
  <c r="FR109" i="2" s="1"/>
  <c r="FN108" i="2"/>
  <c r="FN107" i="2"/>
  <c r="FN106" i="2"/>
  <c r="FO106" i="2" s="1"/>
  <c r="FN105" i="2"/>
  <c r="FR105" i="2" s="1"/>
  <c r="FN104" i="2"/>
  <c r="FN103" i="2"/>
  <c r="FN102" i="2"/>
  <c r="FN101" i="2"/>
  <c r="FR101" i="2" s="1"/>
  <c r="FN100" i="2"/>
  <c r="FN99" i="2"/>
  <c r="FN98" i="2"/>
  <c r="FN97" i="2"/>
  <c r="FO97" i="2" s="1"/>
  <c r="FN96" i="2"/>
  <c r="FN95" i="2"/>
  <c r="FN94" i="2"/>
  <c r="FN93" i="2"/>
  <c r="FR93" i="2" s="1"/>
  <c r="FN92" i="2"/>
  <c r="FN91" i="2"/>
  <c r="FN90" i="2"/>
  <c r="FO90" i="2" s="1"/>
  <c r="FN89" i="2"/>
  <c r="FR89" i="2" s="1"/>
  <c r="FN88" i="2"/>
  <c r="FN87" i="2"/>
  <c r="FN86" i="2"/>
  <c r="FO86" i="2" s="1"/>
  <c r="FN85" i="2"/>
  <c r="FR85" i="2" s="1"/>
  <c r="FN84" i="2"/>
  <c r="FN83" i="2"/>
  <c r="FN82" i="2"/>
  <c r="FN81" i="2"/>
  <c r="FR81" i="2" s="1"/>
  <c r="FN80" i="2"/>
  <c r="FN79" i="2"/>
  <c r="FN78" i="2"/>
  <c r="FO78" i="2" s="1"/>
  <c r="FN77" i="2"/>
  <c r="FR77" i="2" s="1"/>
  <c r="FN76" i="2"/>
  <c r="FN75" i="2"/>
  <c r="FN74" i="2"/>
  <c r="FN73" i="2"/>
  <c r="FR73" i="2" s="1"/>
  <c r="FN72" i="2"/>
  <c r="FN71" i="2"/>
  <c r="FN70" i="2"/>
  <c r="FN69" i="2"/>
  <c r="FR69" i="2" s="1"/>
  <c r="FN68" i="2"/>
  <c r="FN67" i="2"/>
  <c r="FN66" i="2"/>
  <c r="FO66" i="2" s="1"/>
  <c r="FN65" i="2"/>
  <c r="FR65" i="2" s="1"/>
  <c r="FN64" i="2"/>
  <c r="FN63" i="2"/>
  <c r="FN62" i="2"/>
  <c r="FN61" i="2"/>
  <c r="FR61" i="2" s="1"/>
  <c r="FN60" i="2"/>
  <c r="FN59" i="2"/>
  <c r="FN58" i="2"/>
  <c r="FO58" i="2" s="1"/>
  <c r="FN57" i="2"/>
  <c r="FR57" i="2" s="1"/>
  <c r="FN56" i="2"/>
  <c r="FR56" i="2" s="1"/>
  <c r="FN55" i="2"/>
  <c r="FN54" i="2"/>
  <c r="FN53" i="2"/>
  <c r="FR53" i="2" s="1"/>
  <c r="FN52" i="2"/>
  <c r="FN51" i="2"/>
  <c r="FR51" i="2" s="1"/>
  <c r="FN50" i="2"/>
  <c r="FO50" i="2" s="1"/>
  <c r="FN49" i="2"/>
  <c r="FR49" i="2" s="1"/>
  <c r="FN48" i="2"/>
  <c r="FN47" i="2"/>
  <c r="FN46" i="2"/>
  <c r="FN45" i="2"/>
  <c r="FR45" i="2" s="1"/>
  <c r="FN44" i="2"/>
  <c r="FN43" i="2"/>
  <c r="FN42" i="2"/>
  <c r="FO42" i="2" s="1"/>
  <c r="FN41" i="2"/>
  <c r="FR41" i="2" s="1"/>
  <c r="FN40" i="2"/>
  <c r="FR40" i="2" s="1"/>
  <c r="FN39" i="2"/>
  <c r="FN38" i="2"/>
  <c r="FN37" i="2"/>
  <c r="FR37" i="2" s="1"/>
  <c r="FN36" i="2"/>
  <c r="FN35" i="2"/>
  <c r="FR35" i="2" s="1"/>
  <c r="FN34" i="2"/>
  <c r="FN33" i="2"/>
  <c r="FR33" i="2" s="1"/>
  <c r="FN32" i="2"/>
  <c r="FN31" i="2"/>
  <c r="FN30" i="2"/>
  <c r="FO30" i="2" s="1"/>
  <c r="FN29" i="2"/>
  <c r="FR29" i="2" s="1"/>
  <c r="FN28" i="2"/>
  <c r="FN27" i="2"/>
  <c r="FN26" i="2"/>
  <c r="FN25" i="2"/>
  <c r="FR25" i="2" s="1"/>
  <c r="FN24" i="2"/>
  <c r="FR24" i="2" s="1"/>
  <c r="FN23" i="2"/>
  <c r="FN22" i="2"/>
  <c r="FN21" i="2"/>
  <c r="FR21" i="2" s="1"/>
  <c r="FN20" i="2"/>
  <c r="FN19" i="2"/>
  <c r="FR19" i="2" s="1"/>
  <c r="FN18" i="2"/>
  <c r="FN17" i="2"/>
  <c r="FR17" i="2" s="1"/>
  <c r="FN16" i="2"/>
  <c r="FN15" i="2"/>
  <c r="FN14" i="2"/>
  <c r="FO14" i="2" s="1"/>
  <c r="FN13" i="2"/>
  <c r="FR13" i="2" s="1"/>
  <c r="FN12" i="2"/>
  <c r="FN11" i="2"/>
  <c r="FN10" i="2"/>
  <c r="FN9" i="2"/>
  <c r="FR9" i="2" s="1"/>
  <c r="FN8" i="2"/>
  <c r="FR8" i="2" s="1"/>
  <c r="FN7" i="2"/>
  <c r="FN6" i="2"/>
  <c r="FN5" i="2"/>
  <c r="FR5" i="2" s="1"/>
  <c r="FI3" i="2"/>
  <c r="FI2" i="2"/>
  <c r="CW274" i="2"/>
  <c r="CV274" i="2"/>
  <c r="CQ273" i="2"/>
  <c r="CP273" i="2"/>
  <c r="CW258" i="2"/>
  <c r="CV258" i="2"/>
  <c r="CW238" i="2"/>
  <c r="CV238" i="2"/>
  <c r="CQ256" i="2"/>
  <c r="CP256" i="2"/>
  <c r="CQ239" i="2"/>
  <c r="CP239" i="2"/>
  <c r="CW222" i="2"/>
  <c r="CV222" i="2"/>
  <c r="CQ218" i="2"/>
  <c r="CP218" i="2"/>
  <c r="CW203" i="2"/>
  <c r="CV203" i="2"/>
  <c r="CQ203" i="2"/>
  <c r="CP203" i="2"/>
  <c r="CW186" i="2"/>
  <c r="CV186" i="2"/>
  <c r="CQ185" i="2"/>
  <c r="CP185" i="2"/>
  <c r="CW168" i="2"/>
  <c r="CV168" i="2"/>
  <c r="CQ166" i="2"/>
  <c r="CP166" i="2"/>
  <c r="CW150" i="2"/>
  <c r="CV150" i="2"/>
  <c r="CQ149" i="2"/>
  <c r="CP149" i="2"/>
  <c r="CW132" i="2"/>
  <c r="CV132" i="2"/>
  <c r="CQ130" i="2"/>
  <c r="CP130" i="2"/>
  <c r="CW113" i="2"/>
  <c r="CV113" i="2"/>
  <c r="CQ112" i="2"/>
  <c r="CP112" i="2"/>
  <c r="CQ95" i="2"/>
  <c r="CP95" i="2"/>
  <c r="CW96" i="2"/>
  <c r="CV96" i="2"/>
  <c r="CW76" i="2"/>
  <c r="CV76" i="2"/>
  <c r="CQ74" i="2"/>
  <c r="CP74" i="2"/>
  <c r="CW56" i="2"/>
  <c r="CV56" i="2"/>
  <c r="CQ55" i="2"/>
  <c r="CP55" i="2"/>
  <c r="ER213" i="2"/>
  <c r="ES213" i="2"/>
  <c r="ET213" i="2"/>
  <c r="EU213" i="2"/>
  <c r="EU203" i="2" s="1"/>
  <c r="EU204" i="2" s="1"/>
  <c r="EV213" i="2"/>
  <c r="EW213" i="2"/>
  <c r="EY209" i="2"/>
  <c r="EV211" i="2"/>
  <c r="EV212" i="2"/>
  <c r="ER211" i="2"/>
  <c r="ER212" i="2"/>
  <c r="EY205" i="2"/>
  <c r="EW207" i="2" s="1"/>
  <c r="EW208" i="2"/>
  <c r="EV207" i="2"/>
  <c r="EV208" i="2" s="1"/>
  <c r="ET207" i="2"/>
  <c r="ET208" i="2" s="1"/>
  <c r="ER207" i="2"/>
  <c r="ER208" i="2" s="1"/>
  <c r="EY201" i="2"/>
  <c r="ER203" i="2"/>
  <c r="ER204" i="2"/>
  <c r="ES203" i="2"/>
  <c r="ES204" i="2" s="1"/>
  <c r="ET203" i="2"/>
  <c r="ET204" i="2" s="1"/>
  <c r="EV203" i="2"/>
  <c r="EV204" i="2"/>
  <c r="EW203" i="2"/>
  <c r="EW204" i="2" s="1"/>
  <c r="EI201" i="2"/>
  <c r="EB213" i="2"/>
  <c r="EI213" i="2" s="1"/>
  <c r="EC213" i="2"/>
  <c r="ED213" i="2"/>
  <c r="ED211" i="2" s="1"/>
  <c r="ED212" i="2" s="1"/>
  <c r="ED203" i="2"/>
  <c r="ED204" i="2" s="1"/>
  <c r="EE213" i="2"/>
  <c r="EF213" i="2"/>
  <c r="EG213" i="2"/>
  <c r="EI205" i="2"/>
  <c r="EB207" i="2"/>
  <c r="EB208" i="2" s="1"/>
  <c r="EI209" i="2"/>
  <c r="EB211" i="2"/>
  <c r="EB212" i="2"/>
  <c r="EC211" i="2"/>
  <c r="EC212" i="2"/>
  <c r="EE211" i="2"/>
  <c r="EE212" i="2"/>
  <c r="EF211" i="2"/>
  <c r="EF212" i="2"/>
  <c r="EG211" i="2"/>
  <c r="EG212" i="2"/>
  <c r="DV208" i="2"/>
  <c r="DS201" i="2"/>
  <c r="DO213" i="2"/>
  <c r="DP213" i="2"/>
  <c r="DQ213" i="2"/>
  <c r="DQ203" i="2"/>
  <c r="DQ204" i="2" s="1"/>
  <c r="DS205" i="2"/>
  <c r="DO207" i="2"/>
  <c r="DO208" i="2"/>
  <c r="DQ207" i="2"/>
  <c r="DQ208" i="2"/>
  <c r="DS209" i="2"/>
  <c r="DO211" i="2" s="1"/>
  <c r="DO212" i="2"/>
  <c r="DP211" i="2"/>
  <c r="DP212" i="2" s="1"/>
  <c r="EV220" i="2"/>
  <c r="EV221" i="2"/>
  <c r="EV222" i="2"/>
  <c r="EU223" i="2"/>
  <c r="ET223" i="2"/>
  <c r="ES223" i="2"/>
  <c r="ER223" i="2"/>
  <c r="EQ223" i="2"/>
  <c r="EP223" i="2"/>
  <c r="EH220" i="2"/>
  <c r="EH223" i="2" s="1"/>
  <c r="EH221" i="2"/>
  <c r="EH222" i="2"/>
  <c r="EG223" i="2"/>
  <c r="EF223" i="2"/>
  <c r="EE223" i="2"/>
  <c r="ED223" i="2"/>
  <c r="EC223" i="2"/>
  <c r="EB223" i="2"/>
  <c r="CF49" i="2"/>
  <c r="CF48" i="2"/>
  <c r="CF47" i="2"/>
  <c r="CF46" i="2"/>
  <c r="CF45" i="2"/>
  <c r="CF44" i="2"/>
  <c r="CE49" i="2"/>
  <c r="CE48" i="2"/>
  <c r="CE47" i="2"/>
  <c r="CE46" i="2"/>
  <c r="CE45" i="2"/>
  <c r="CE44" i="2"/>
  <c r="CD49" i="2"/>
  <c r="CD48" i="2"/>
  <c r="CD47" i="2"/>
  <c r="CD46" i="2"/>
  <c r="CD45" i="2"/>
  <c r="CD44" i="2"/>
  <c r="CC49" i="2"/>
  <c r="CC48" i="2"/>
  <c r="CC47" i="2"/>
  <c r="CC46" i="2"/>
  <c r="CC45" i="2"/>
  <c r="CC44" i="2"/>
  <c r="CB49" i="2"/>
  <c r="CB48" i="2"/>
  <c r="CB47" i="2"/>
  <c r="CB46" i="2"/>
  <c r="CB45" i="2"/>
  <c r="CB44" i="2"/>
  <c r="CF42" i="2"/>
  <c r="CF41" i="2"/>
  <c r="CF40" i="2"/>
  <c r="CE42" i="2"/>
  <c r="CE41" i="2"/>
  <c r="CE40" i="2"/>
  <c r="CD42" i="2"/>
  <c r="CD41" i="2"/>
  <c r="CD40" i="2"/>
  <c r="CC42" i="2"/>
  <c r="CC41" i="2"/>
  <c r="CC40" i="2"/>
  <c r="CB42" i="2"/>
  <c r="CB41" i="2"/>
  <c r="CB40" i="2"/>
  <c r="CF38" i="2"/>
  <c r="CF37" i="2"/>
  <c r="CF36" i="2"/>
  <c r="CE38" i="2"/>
  <c r="CE37" i="2"/>
  <c r="CE36" i="2"/>
  <c r="CD38" i="2"/>
  <c r="CD37" i="2"/>
  <c r="CD36" i="2"/>
  <c r="CC38" i="2"/>
  <c r="CC37" i="2"/>
  <c r="CC36" i="2"/>
  <c r="CB38" i="2"/>
  <c r="CB37" i="2"/>
  <c r="CB36" i="2"/>
  <c r="BY25" i="2"/>
  <c r="BY24" i="2"/>
  <c r="BY18" i="2"/>
  <c r="BY23" i="2" s="1"/>
  <c r="BY22" i="2"/>
  <c r="BY21" i="2"/>
  <c r="CB17" i="2"/>
  <c r="CC7" i="2" s="1"/>
  <c r="CC8" i="2"/>
  <c r="CC9" i="2"/>
  <c r="CC10" i="2"/>
  <c r="CC12" i="2"/>
  <c r="CC13" i="2"/>
  <c r="CC14" i="2"/>
  <c r="CC16" i="2"/>
  <c r="BT19" i="2"/>
  <c r="BN17" i="2"/>
  <c r="BT22" i="2"/>
  <c r="BN21" i="2"/>
  <c r="BT26" i="2"/>
  <c r="BT25" i="2"/>
  <c r="BT24" i="2"/>
  <c r="BT23" i="2"/>
  <c r="CA49" i="2"/>
  <c r="BZ49" i="2"/>
  <c r="CA72" i="2"/>
  <c r="CA48" i="2"/>
  <c r="BZ48" i="2"/>
  <c r="CA71" i="2"/>
  <c r="CA47" i="2"/>
  <c r="CA70" i="2" s="1"/>
  <c r="BZ47" i="2"/>
  <c r="CA46" i="2"/>
  <c r="CA69" i="2" s="1"/>
  <c r="BZ46" i="2"/>
  <c r="BZ69" i="2" s="1"/>
  <c r="CA45" i="2"/>
  <c r="BZ45" i="2"/>
  <c r="CA68" i="2"/>
  <c r="CA44" i="2"/>
  <c r="BZ44" i="2"/>
  <c r="CA67" i="2"/>
  <c r="CA42" i="2"/>
  <c r="CA65" i="2" s="1"/>
  <c r="BZ42" i="2"/>
  <c r="CA41" i="2"/>
  <c r="CA64" i="2" s="1"/>
  <c r="BZ41" i="2"/>
  <c r="BZ64" i="2" s="1"/>
  <c r="CA40" i="2"/>
  <c r="BZ40" i="2"/>
  <c r="CA63" i="2"/>
  <c r="CA38" i="2"/>
  <c r="BZ38" i="2"/>
  <c r="CA61" i="2"/>
  <c r="CA37" i="2"/>
  <c r="CA60" i="2" s="1"/>
  <c r="BZ37" i="2"/>
  <c r="CA36" i="2"/>
  <c r="CA59" i="2" s="1"/>
  <c r="BZ36" i="2"/>
  <c r="BZ59" i="2" s="1"/>
  <c r="BY49" i="2"/>
  <c r="BZ72" i="2"/>
  <c r="BY48" i="2"/>
  <c r="BZ71" i="2" s="1"/>
  <c r="BY47" i="2"/>
  <c r="BZ70" i="2"/>
  <c r="BY46" i="2"/>
  <c r="BY69" i="2" s="1"/>
  <c r="BY45" i="2"/>
  <c r="BZ68" i="2"/>
  <c r="BY44" i="2"/>
  <c r="BZ67" i="2" s="1"/>
  <c r="BY42" i="2"/>
  <c r="BZ65" i="2"/>
  <c r="BY41" i="2"/>
  <c r="BY64" i="2" s="1"/>
  <c r="BY40" i="2"/>
  <c r="BZ63" i="2"/>
  <c r="BY38" i="2"/>
  <c r="BZ61" i="2" s="1"/>
  <c r="BY37" i="2"/>
  <c r="BZ60" i="2"/>
  <c r="BY36" i="2"/>
  <c r="BY59" i="2" s="1"/>
  <c r="BX49" i="2"/>
  <c r="BY72" i="2"/>
  <c r="BX48" i="2"/>
  <c r="BX71" i="2" s="1"/>
  <c r="BX47" i="2"/>
  <c r="BY70" i="2"/>
  <c r="BX46" i="2"/>
  <c r="BX69" i="2" s="1"/>
  <c r="BX45" i="2"/>
  <c r="BY68" i="2"/>
  <c r="BX44" i="2"/>
  <c r="BX67" i="2" s="1"/>
  <c r="BX42" i="2"/>
  <c r="BY65" i="2"/>
  <c r="BX41" i="2"/>
  <c r="BX64" i="2" s="1"/>
  <c r="BX40" i="2"/>
  <c r="BY63" i="2"/>
  <c r="BX38" i="2"/>
  <c r="BX61" i="2" s="1"/>
  <c r="BX37" i="2"/>
  <c r="BY60" i="2" s="1"/>
  <c r="BX36" i="2"/>
  <c r="BX59" i="2" s="1"/>
  <c r="BW49" i="2"/>
  <c r="BX72" i="2" s="1"/>
  <c r="BW48" i="2"/>
  <c r="BW71" i="2" s="1"/>
  <c r="BW47" i="2"/>
  <c r="BX70" i="2" s="1"/>
  <c r="BW46" i="2"/>
  <c r="BW69" i="2" s="1"/>
  <c r="BW45" i="2"/>
  <c r="BX68" i="2" s="1"/>
  <c r="BW44" i="2"/>
  <c r="BW67" i="2" s="1"/>
  <c r="BW42" i="2"/>
  <c r="BX65" i="2" s="1"/>
  <c r="BW41" i="2"/>
  <c r="BW64" i="2" s="1"/>
  <c r="BW40" i="2"/>
  <c r="BX63" i="2" s="1"/>
  <c r="BW38" i="2"/>
  <c r="BW61" i="2" s="1"/>
  <c r="BW37" i="2"/>
  <c r="BW36" i="2"/>
  <c r="BW59" i="2" s="1"/>
  <c r="BW72" i="2"/>
  <c r="BW70" i="2"/>
  <c r="BW68" i="2"/>
  <c r="BW65" i="2"/>
  <c r="BW63" i="2"/>
  <c r="BW60" i="2"/>
  <c r="BV49" i="2"/>
  <c r="BU49" i="2"/>
  <c r="BV72" i="2"/>
  <c r="BV48" i="2"/>
  <c r="BU48" i="2"/>
  <c r="BV71" i="2" s="1"/>
  <c r="BV47" i="2"/>
  <c r="BV70" i="2" s="1"/>
  <c r="BU47" i="2"/>
  <c r="BV46" i="2"/>
  <c r="BU46" i="2"/>
  <c r="BV69" i="2" s="1"/>
  <c r="BV45" i="2"/>
  <c r="BU45" i="2"/>
  <c r="BV68" i="2"/>
  <c r="BV44" i="2"/>
  <c r="BV67" i="2" s="1"/>
  <c r="BU44" i="2"/>
  <c r="BV42" i="2"/>
  <c r="BV65" i="2" s="1"/>
  <c r="BU42" i="2"/>
  <c r="BV41" i="2"/>
  <c r="BU41" i="2"/>
  <c r="BV64" i="2" s="1"/>
  <c r="BV40" i="2"/>
  <c r="BU40" i="2"/>
  <c r="BV63" i="2"/>
  <c r="BV38" i="2"/>
  <c r="BU38" i="2"/>
  <c r="BU61" i="2" s="1"/>
  <c r="BV37" i="2"/>
  <c r="BV60" i="2" s="1"/>
  <c r="BU37" i="2"/>
  <c r="BV36" i="2"/>
  <c r="BV59" i="2" s="1"/>
  <c r="BU36" i="2"/>
  <c r="BU59" i="2" s="1"/>
  <c r="BT49" i="2"/>
  <c r="BU72" i="2" s="1"/>
  <c r="BT48" i="2"/>
  <c r="BU71" i="2" s="1"/>
  <c r="BT47" i="2"/>
  <c r="BU70" i="2" s="1"/>
  <c r="BT46" i="2"/>
  <c r="BT69" i="2" s="1"/>
  <c r="BT45" i="2"/>
  <c r="BU68" i="2" s="1"/>
  <c r="BT44" i="2"/>
  <c r="BU67" i="2" s="1"/>
  <c r="BT42" i="2"/>
  <c r="BU65" i="2" s="1"/>
  <c r="BT41" i="2"/>
  <c r="BT64" i="2" s="1"/>
  <c r="BT40" i="2"/>
  <c r="BU63" i="2" s="1"/>
  <c r="BT38" i="2"/>
  <c r="BT61" i="2" s="1"/>
  <c r="BT37" i="2"/>
  <c r="BU60" i="2" s="1"/>
  <c r="BT36" i="2"/>
  <c r="BT59" i="2" s="1"/>
  <c r="BS49" i="2"/>
  <c r="BS72" i="2" s="1"/>
  <c r="BS48" i="2"/>
  <c r="BS71" i="2" s="1"/>
  <c r="BS47" i="2"/>
  <c r="BS46" i="2"/>
  <c r="BS69" i="2" s="1"/>
  <c r="BS45" i="2"/>
  <c r="BS44" i="2"/>
  <c r="BS67" i="2" s="1"/>
  <c r="BS42" i="2"/>
  <c r="BS41" i="2"/>
  <c r="BS64" i="2" s="1"/>
  <c r="BS40" i="2"/>
  <c r="BS38" i="2"/>
  <c r="BS61" i="2" s="1"/>
  <c r="BS37" i="2"/>
  <c r="BS36" i="2"/>
  <c r="BS59" i="2" s="1"/>
  <c r="BR72" i="2"/>
  <c r="BR71" i="2"/>
  <c r="BR47" i="2"/>
  <c r="BR70" i="2" s="1"/>
  <c r="BS70" i="2" s="1"/>
  <c r="BR46" i="2"/>
  <c r="BR69" i="2"/>
  <c r="BR45" i="2"/>
  <c r="BR68" i="2" s="1"/>
  <c r="BS68" i="2" s="1"/>
  <c r="BR44" i="2"/>
  <c r="BR67" i="2"/>
  <c r="BR42" i="2"/>
  <c r="BR65" i="2" s="1"/>
  <c r="BS65" i="2" s="1"/>
  <c r="BR41" i="2"/>
  <c r="BR64" i="2"/>
  <c r="BR40" i="2"/>
  <c r="BR63" i="2" s="1"/>
  <c r="BS63" i="2" s="1"/>
  <c r="BR38" i="2"/>
  <c r="BR61" i="2"/>
  <c r="BR37" i="2"/>
  <c r="BR60" i="2" s="1"/>
  <c r="BS60" i="2" s="1"/>
  <c r="BR36" i="2"/>
  <c r="BR59" i="2"/>
  <c r="AX19" i="2"/>
  <c r="AZ19" i="2" s="1"/>
  <c r="AX18" i="2"/>
  <c r="AZ18" i="2" s="1"/>
  <c r="AX17" i="2"/>
  <c r="AZ17" i="2" s="1"/>
  <c r="AX16" i="2"/>
  <c r="AZ16" i="2" s="1"/>
  <c r="AX15" i="2"/>
  <c r="AZ15" i="2" s="1"/>
  <c r="AX14" i="2"/>
  <c r="AZ14" i="2" s="1"/>
  <c r="AX12" i="2"/>
  <c r="AZ12" i="2" s="1"/>
  <c r="AX11" i="2"/>
  <c r="AZ11" i="2" s="1"/>
  <c r="AX10" i="2"/>
  <c r="AZ10" i="2" s="1"/>
  <c r="AX8" i="2"/>
  <c r="AZ8" i="2" s="1"/>
  <c r="AX7" i="2"/>
  <c r="AZ7" i="2" s="1"/>
  <c r="AX6" i="2"/>
  <c r="AZ6" i="2" s="1"/>
  <c r="AT19" i="2"/>
  <c r="AV19" i="2" s="1"/>
  <c r="AT18" i="2"/>
  <c r="AV18" i="2" s="1"/>
  <c r="AT17" i="2"/>
  <c r="AV17" i="2" s="1"/>
  <c r="AT16" i="2"/>
  <c r="AV16" i="2" s="1"/>
  <c r="AT15" i="2"/>
  <c r="AV15" i="2" s="1"/>
  <c r="AT14" i="2"/>
  <c r="AV14" i="2" s="1"/>
  <c r="AT12" i="2"/>
  <c r="AV12" i="2" s="1"/>
  <c r="AT11" i="2"/>
  <c r="AV11" i="2" s="1"/>
  <c r="AT10" i="2"/>
  <c r="AV10" i="2" s="1"/>
  <c r="AT8" i="2"/>
  <c r="AV8" i="2" s="1"/>
  <c r="AT7" i="2"/>
  <c r="AV7" i="2" s="1"/>
  <c r="AT6" i="2"/>
  <c r="AV6" i="2" s="1"/>
  <c r="AY12" i="2"/>
  <c r="AY11" i="2"/>
  <c r="AY10" i="2"/>
  <c r="AY8" i="2"/>
  <c r="AY7" i="2"/>
  <c r="AY6" i="2"/>
  <c r="AY19" i="2"/>
  <c r="AY18" i="2"/>
  <c r="AY17" i="2"/>
  <c r="AY16" i="2"/>
  <c r="AY15" i="2"/>
  <c r="AY14" i="2"/>
  <c r="AU19" i="2"/>
  <c r="AU18" i="2"/>
  <c r="AU17" i="2"/>
  <c r="AU16" i="2"/>
  <c r="AU15" i="2"/>
  <c r="AU14" i="2"/>
  <c r="AU12" i="2"/>
  <c r="AU11" i="2"/>
  <c r="AU10" i="2"/>
  <c r="AU8" i="2"/>
  <c r="AU7" i="2"/>
  <c r="AU6" i="2"/>
  <c r="AP19" i="2"/>
  <c r="AR19" i="2" s="1"/>
  <c r="AP18" i="2"/>
  <c r="AR18" i="2" s="1"/>
  <c r="AP17" i="2"/>
  <c r="AR17" i="2" s="1"/>
  <c r="AP16" i="2"/>
  <c r="AR16" i="2" s="1"/>
  <c r="AP15" i="2"/>
  <c r="AR15" i="2" s="1"/>
  <c r="AP14" i="2"/>
  <c r="AR14" i="2" s="1"/>
  <c r="AP11" i="2"/>
  <c r="AR11" i="2" s="1"/>
  <c r="AP10" i="2"/>
  <c r="AR10" i="2" s="1"/>
  <c r="AP8" i="2"/>
  <c r="AR8" i="2" s="1"/>
  <c r="AP7" i="2"/>
  <c r="AR7" i="2" s="1"/>
  <c r="AP6" i="2"/>
  <c r="AR6" i="2" s="1"/>
  <c r="AQ19" i="2"/>
  <c r="AQ18" i="2"/>
  <c r="AQ17" i="2"/>
  <c r="AQ16" i="2"/>
  <c r="AQ15" i="2"/>
  <c r="AQ14" i="2"/>
  <c r="AQ12" i="2"/>
  <c r="AQ11" i="2"/>
  <c r="AQ10" i="2"/>
  <c r="AQ8" i="2"/>
  <c r="AQ7" i="2"/>
  <c r="AQ6" i="2"/>
  <c r="AW6" i="2"/>
  <c r="AS6" i="2"/>
  <c r="BX16" i="2"/>
  <c r="BY9" i="2" s="1"/>
  <c r="BY11" i="2"/>
  <c r="BS17" i="2"/>
  <c r="BT9" i="2" s="1"/>
  <c r="BT10" i="2"/>
  <c r="BT14" i="2"/>
  <c r="BN25" i="2"/>
  <c r="BN24" i="2"/>
  <c r="BN23" i="2"/>
  <c r="BN22" i="2"/>
  <c r="BD11" i="2"/>
  <c r="BN19" i="2"/>
  <c r="BN20" i="2" s="1"/>
  <c r="BN18" i="2"/>
  <c r="BN16" i="2"/>
  <c r="BO8" i="2" s="1"/>
  <c r="BO10" i="2"/>
  <c r="BO14" i="2"/>
  <c r="AW19" i="2"/>
  <c r="AW18" i="2"/>
  <c r="AW17" i="2"/>
  <c r="AW16" i="2"/>
  <c r="AW15" i="2"/>
  <c r="AW14" i="2"/>
  <c r="AW12" i="2"/>
  <c r="AW11" i="2"/>
  <c r="AW10" i="2"/>
  <c r="AW7" i="2"/>
  <c r="AS19" i="2"/>
  <c r="AS18" i="2"/>
  <c r="AS17" i="2"/>
  <c r="AS16" i="2"/>
  <c r="AS15" i="2"/>
  <c r="AS14" i="2"/>
  <c r="AS12" i="2"/>
  <c r="AS11" i="2"/>
  <c r="AS10" i="2"/>
  <c r="AS8" i="2"/>
  <c r="AS7" i="2"/>
  <c r="AO19" i="2"/>
  <c r="AO18" i="2"/>
  <c r="AO17" i="2"/>
  <c r="AO16" i="2"/>
  <c r="AO15" i="2"/>
  <c r="AO14" i="2"/>
  <c r="AO12" i="2"/>
  <c r="AO11" i="2"/>
  <c r="AO10" i="2"/>
  <c r="AO8" i="2"/>
  <c r="AO7" i="2"/>
  <c r="AO6" i="2"/>
  <c r="AM14" i="2"/>
  <c r="BI25" i="2"/>
  <c r="BI24" i="2"/>
  <c r="BI26" i="2" s="1"/>
  <c r="BD14" i="2"/>
  <c r="BD13" i="2"/>
  <c r="BD12" i="2"/>
  <c r="BI32" i="2"/>
  <c r="BI31" i="2"/>
  <c r="BI33" i="2"/>
  <c r="BI9" i="2"/>
  <c r="BI8" i="2"/>
  <c r="BI10" i="2"/>
  <c r="BD32" i="2"/>
  <c r="BD33" i="2" s="1"/>
  <c r="BD31" i="2"/>
  <c r="BD25" i="2"/>
  <c r="BD26" i="2" s="1"/>
  <c r="BD24" i="2"/>
  <c r="BD9" i="2"/>
  <c r="BD10" i="2" s="1"/>
  <c r="BD8" i="2"/>
  <c r="BT16" i="2" l="1"/>
  <c r="BT12" i="2"/>
  <c r="BT8" i="2"/>
  <c r="BY15" i="2"/>
  <c r="BY8" i="2"/>
  <c r="BO15" i="2"/>
  <c r="BO11" i="2"/>
  <c r="BO7" i="2"/>
  <c r="BT15" i="2"/>
  <c r="BT11" i="2"/>
  <c r="BT7" i="2"/>
  <c r="BY14" i="2"/>
  <c r="BY7" i="2"/>
  <c r="BY16" i="2" s="1"/>
  <c r="BT60" i="2"/>
  <c r="BT63" i="2"/>
  <c r="BT65" i="2"/>
  <c r="BT68" i="2"/>
  <c r="BT70" i="2"/>
  <c r="BT72" i="2"/>
  <c r="BV61" i="2"/>
  <c r="BX60" i="2"/>
  <c r="CC15" i="2"/>
  <c r="CC11" i="2"/>
  <c r="CC17" i="2" s="1"/>
  <c r="EV223" i="2"/>
  <c r="BO13" i="2"/>
  <c r="BO9" i="2"/>
  <c r="BT13" i="2"/>
  <c r="BT67" i="2"/>
  <c r="BT71" i="2"/>
  <c r="BU64" i="2"/>
  <c r="BU69" i="2"/>
  <c r="BY61" i="2"/>
  <c r="BY67" i="2"/>
  <c r="BY71" i="2"/>
  <c r="DP203" i="2"/>
  <c r="DP204" i="2" s="1"/>
  <c r="DO203" i="2"/>
  <c r="DO204" i="2" s="1"/>
  <c r="EC207" i="2"/>
  <c r="EC208" i="2" s="1"/>
  <c r="ED207" i="2"/>
  <c r="ED208" i="2" s="1"/>
  <c r="EE207" i="2"/>
  <c r="EE208" i="2" s="1"/>
  <c r="EF207" i="2"/>
  <c r="EF208" i="2" s="1"/>
  <c r="EG207" i="2"/>
  <c r="EG208" i="2" s="1"/>
  <c r="EC203" i="2"/>
  <c r="EC204" i="2" s="1"/>
  <c r="EG203" i="2"/>
  <c r="EG204" i="2" s="1"/>
  <c r="EB203" i="2"/>
  <c r="EB204" i="2" s="1"/>
  <c r="EF203" i="2"/>
  <c r="EF204" i="2" s="1"/>
  <c r="EW211" i="2"/>
  <c r="EW212" i="2" s="1"/>
  <c r="EU211" i="2"/>
  <c r="EU212" i="2" s="1"/>
  <c r="ES211" i="2"/>
  <c r="ES212" i="2" s="1"/>
  <c r="FO7" i="2"/>
  <c r="FR7" i="2"/>
  <c r="FR11" i="2"/>
  <c r="FO11" i="2"/>
  <c r="FR15" i="2"/>
  <c r="FO15" i="2"/>
  <c r="FO23" i="2"/>
  <c r="FR23" i="2"/>
  <c r="FR27" i="2"/>
  <c r="FO27" i="2"/>
  <c r="FR31" i="2"/>
  <c r="FO31" i="2"/>
  <c r="FR39" i="2"/>
  <c r="FO39" i="2"/>
  <c r="FR43" i="2"/>
  <c r="FO43" i="2"/>
  <c r="FR47" i="2"/>
  <c r="FO47" i="2"/>
  <c r="FR55" i="2"/>
  <c r="FO55" i="2"/>
  <c r="FR59" i="2"/>
  <c r="FO59" i="2"/>
  <c r="FO63" i="2"/>
  <c r="FR63" i="2"/>
  <c r="FR67" i="2"/>
  <c r="FO67" i="2"/>
  <c r="FO71" i="2"/>
  <c r="FR71" i="2"/>
  <c r="FR75" i="2"/>
  <c r="FO75" i="2"/>
  <c r="FR79" i="2"/>
  <c r="FO79" i="2"/>
  <c r="FR83" i="2"/>
  <c r="FO83" i="2"/>
  <c r="FR87" i="2"/>
  <c r="FO87" i="2"/>
  <c r="FR91" i="2"/>
  <c r="FO91" i="2"/>
  <c r="FR95" i="2"/>
  <c r="FO95" i="2"/>
  <c r="FR99" i="2"/>
  <c r="FO99" i="2"/>
  <c r="FR103" i="2"/>
  <c r="FO103" i="2"/>
  <c r="FR107" i="2"/>
  <c r="FO107" i="2"/>
  <c r="FR111" i="2"/>
  <c r="FO111" i="2"/>
  <c r="FR115" i="2"/>
  <c r="FO115" i="2"/>
  <c r="FR119" i="2"/>
  <c r="FO119" i="2"/>
  <c r="FR123" i="2"/>
  <c r="FO123" i="2"/>
  <c r="FR127" i="2"/>
  <c r="FO127" i="2"/>
  <c r="FR131" i="2"/>
  <c r="FO131" i="2"/>
  <c r="FR135" i="2"/>
  <c r="FO135" i="2"/>
  <c r="FR139" i="2"/>
  <c r="FO139" i="2"/>
  <c r="FR143" i="2"/>
  <c r="FO143" i="2"/>
  <c r="FR147" i="2"/>
  <c r="FO147" i="2"/>
  <c r="FR151" i="2"/>
  <c r="FO151" i="2"/>
  <c r="FR155" i="2"/>
  <c r="FO155" i="2"/>
  <c r="FR159" i="2"/>
  <c r="FO159" i="2"/>
  <c r="FR163" i="2"/>
  <c r="FO163" i="2"/>
  <c r="FR167" i="2"/>
  <c r="FO167" i="2"/>
  <c r="FR171" i="2"/>
  <c r="FO171" i="2"/>
  <c r="FO175" i="2"/>
  <c r="FR175" i="2"/>
  <c r="FR179" i="2"/>
  <c r="FO179" i="2"/>
  <c r="FR183" i="2"/>
  <c r="FO183" i="2"/>
  <c r="FR187" i="2"/>
  <c r="FO187" i="2"/>
  <c r="FR191" i="2"/>
  <c r="FO191" i="2"/>
  <c r="FR195" i="2"/>
  <c r="FO195" i="2"/>
  <c r="FR199" i="2"/>
  <c r="FO199" i="2"/>
  <c r="FO203" i="2"/>
  <c r="FR203" i="2"/>
  <c r="FR207" i="2"/>
  <c r="FO207" i="2"/>
  <c r="FR211" i="2"/>
  <c r="FO211" i="2"/>
  <c r="FR215" i="2"/>
  <c r="FO215" i="2"/>
  <c r="FR219" i="2"/>
  <c r="FO219" i="2"/>
  <c r="FR223" i="2"/>
  <c r="FO223" i="2"/>
  <c r="FR227" i="2"/>
  <c r="FO227" i="2"/>
  <c r="FR231" i="2"/>
  <c r="FO231" i="2"/>
  <c r="FR235" i="2"/>
  <c r="FO235" i="2"/>
  <c r="FR239" i="2"/>
  <c r="FO239" i="2"/>
  <c r="FR243" i="2"/>
  <c r="FO243" i="2"/>
  <c r="FR247" i="2"/>
  <c r="FO247" i="2"/>
  <c r="FO251" i="2"/>
  <c r="FR251" i="2"/>
  <c r="FR255" i="2"/>
  <c r="FO255" i="2"/>
  <c r="FR259" i="2"/>
  <c r="FO259" i="2"/>
  <c r="FR263" i="2"/>
  <c r="FO263" i="2"/>
  <c r="FR267" i="2"/>
  <c r="FO267" i="2"/>
  <c r="FR271" i="2"/>
  <c r="FO271" i="2"/>
  <c r="FR275" i="2"/>
  <c r="FO275" i="2"/>
  <c r="FO279" i="2"/>
  <c r="FR279" i="2"/>
  <c r="FR283" i="2"/>
  <c r="FO283" i="2"/>
  <c r="FR287" i="2"/>
  <c r="FO287" i="2"/>
  <c r="FR291" i="2"/>
  <c r="FO291" i="2"/>
  <c r="FR295" i="2"/>
  <c r="FO295" i="2"/>
  <c r="FR299" i="2"/>
  <c r="FO299" i="2"/>
  <c r="FO303" i="2"/>
  <c r="FR303" i="2"/>
  <c r="FR307" i="2"/>
  <c r="FO307" i="2"/>
  <c r="FR311" i="2"/>
  <c r="FO311" i="2"/>
  <c r="FR315" i="2"/>
  <c r="FO315" i="2"/>
  <c r="FR319" i="2"/>
  <c r="FO319" i="2"/>
  <c r="FR323" i="2"/>
  <c r="FO323" i="2"/>
  <c r="FO327" i="2"/>
  <c r="FR327" i="2"/>
  <c r="FO331" i="2"/>
  <c r="FR331" i="2"/>
  <c r="FR335" i="2"/>
  <c r="FO335" i="2"/>
  <c r="FR339" i="2"/>
  <c r="FO339" i="2"/>
  <c r="FR343" i="2"/>
  <c r="FO343" i="2"/>
  <c r="FR347" i="2"/>
  <c r="FO347" i="2"/>
  <c r="FR351" i="2"/>
  <c r="FO351" i="2"/>
  <c r="FR355" i="2"/>
  <c r="FO355" i="2"/>
  <c r="FR359" i="2"/>
  <c r="FO359" i="2"/>
  <c r="FR363" i="2"/>
  <c r="FO363" i="2"/>
  <c r="FR367" i="2"/>
  <c r="FO367" i="2"/>
  <c r="FR371" i="2"/>
  <c r="FO371" i="2"/>
  <c r="FR375" i="2"/>
  <c r="FO375" i="2"/>
  <c r="FR379" i="2"/>
  <c r="FO379" i="2"/>
  <c r="FR383" i="2"/>
  <c r="FO383" i="2"/>
  <c r="FR387" i="2"/>
  <c r="FO387" i="2"/>
  <c r="FR391" i="2"/>
  <c r="FO391" i="2"/>
  <c r="FR395" i="2"/>
  <c r="FO395" i="2"/>
  <c r="FR399" i="2"/>
  <c r="FO399" i="2"/>
  <c r="FR403" i="2"/>
  <c r="FO403" i="2"/>
  <c r="FR407" i="2"/>
  <c r="FO407" i="2"/>
  <c r="FR411" i="2"/>
  <c r="FO411" i="2"/>
  <c r="FR415" i="2"/>
  <c r="FO415" i="2"/>
  <c r="FR419" i="2"/>
  <c r="FO419" i="2"/>
  <c r="FR423" i="2"/>
  <c r="FO423" i="2"/>
  <c r="FR427" i="2"/>
  <c r="FO427" i="2"/>
  <c r="FR431" i="2"/>
  <c r="FO431" i="2"/>
  <c r="FR435" i="2"/>
  <c r="FO435" i="2"/>
  <c r="FR439" i="2"/>
  <c r="FO439" i="2"/>
  <c r="FR443" i="2"/>
  <c r="FO443" i="2"/>
  <c r="FR447" i="2"/>
  <c r="FO447" i="2"/>
  <c r="FR451" i="2"/>
  <c r="FO451" i="2"/>
  <c r="FR455" i="2"/>
  <c r="FO455" i="2"/>
  <c r="FR459" i="2"/>
  <c r="FO459" i="2"/>
  <c r="FR463" i="2"/>
  <c r="FO463" i="2"/>
  <c r="FR467" i="2"/>
  <c r="FO467" i="2"/>
  <c r="FR471" i="2"/>
  <c r="FO471" i="2"/>
  <c r="FR475" i="2"/>
  <c r="FO475" i="2"/>
  <c r="FR479" i="2"/>
  <c r="FO479" i="2"/>
  <c r="FR483" i="2"/>
  <c r="FO483" i="2"/>
  <c r="FR487" i="2"/>
  <c r="FO487" i="2"/>
  <c r="FR491" i="2"/>
  <c r="FO491" i="2"/>
  <c r="FR495" i="2"/>
  <c r="FO495" i="2"/>
  <c r="FR499" i="2"/>
  <c r="FO499" i="2"/>
  <c r="FR503" i="2"/>
  <c r="FO503" i="2"/>
  <c r="BO12" i="2"/>
  <c r="DP207" i="2"/>
  <c r="DP208" i="2" s="1"/>
  <c r="DS213" i="2"/>
  <c r="EE203" i="2"/>
  <c r="EE204" i="2" s="1"/>
  <c r="ET211" i="2"/>
  <c r="ET212" i="2" s="1"/>
  <c r="EY213" i="2"/>
  <c r="FR12" i="2"/>
  <c r="FO12" i="2"/>
  <c r="FR16" i="2"/>
  <c r="FO16" i="2"/>
  <c r="FO20" i="2"/>
  <c r="FR20" i="2"/>
  <c r="FO28" i="2"/>
  <c r="FR28" i="2"/>
  <c r="FR32" i="2"/>
  <c r="FO32" i="2"/>
  <c r="FR36" i="2"/>
  <c r="FO36" i="2"/>
  <c r="FR44" i="2"/>
  <c r="FO44" i="2"/>
  <c r="FR48" i="2"/>
  <c r="FO48" i="2"/>
  <c r="FR52" i="2"/>
  <c r="FO52" i="2"/>
  <c r="FR60" i="2"/>
  <c r="FO60" i="2"/>
  <c r="FR64" i="2"/>
  <c r="FO64" i="2"/>
  <c r="FR68" i="2"/>
  <c r="FO68" i="2"/>
  <c r="FR72" i="2"/>
  <c r="FO72" i="2"/>
  <c r="FR76" i="2"/>
  <c r="FO76" i="2"/>
  <c r="FO80" i="2"/>
  <c r="FR80" i="2"/>
  <c r="FR84" i="2"/>
  <c r="FO84" i="2"/>
  <c r="FR88" i="2"/>
  <c r="FO88" i="2"/>
  <c r="FR92" i="2"/>
  <c r="FO92" i="2"/>
  <c r="FR96" i="2"/>
  <c r="FO96" i="2"/>
  <c r="FR100" i="2"/>
  <c r="FO100" i="2"/>
  <c r="FR104" i="2"/>
  <c r="FO104" i="2"/>
  <c r="FR108" i="2"/>
  <c r="FO108" i="2"/>
  <c r="FR112" i="2"/>
  <c r="FO112" i="2"/>
  <c r="FO116" i="2"/>
  <c r="FR116" i="2"/>
  <c r="FR120" i="2"/>
  <c r="FO120" i="2"/>
  <c r="FR124" i="2"/>
  <c r="FO124" i="2"/>
  <c r="FR128" i="2"/>
  <c r="FO128" i="2"/>
  <c r="FR132" i="2"/>
  <c r="FO132" i="2"/>
  <c r="FR136" i="2"/>
  <c r="FO136" i="2"/>
  <c r="FR140" i="2"/>
  <c r="FO140" i="2"/>
  <c r="FR144" i="2"/>
  <c r="FO144" i="2"/>
  <c r="FR148" i="2"/>
  <c r="FO148" i="2"/>
  <c r="FR152" i="2"/>
  <c r="FO152" i="2"/>
  <c r="FO156" i="2"/>
  <c r="FR156" i="2"/>
  <c r="FR160" i="2"/>
  <c r="FO160" i="2"/>
  <c r="FR164" i="2"/>
  <c r="FO164" i="2"/>
  <c r="FR168" i="2"/>
  <c r="FO168" i="2"/>
  <c r="FR172" i="2"/>
  <c r="FO172" i="2"/>
  <c r="FR176" i="2"/>
  <c r="FO176" i="2"/>
  <c r="FR180" i="2"/>
  <c r="FO180" i="2"/>
  <c r="FR184" i="2"/>
  <c r="FO184" i="2"/>
  <c r="FO188" i="2"/>
  <c r="FR188" i="2"/>
  <c r="FR192" i="2"/>
  <c r="FO192" i="2"/>
  <c r="FR196" i="2"/>
  <c r="FO196" i="2"/>
  <c r="FR200" i="2"/>
  <c r="FO200" i="2"/>
  <c r="FR204" i="2"/>
  <c r="FO204" i="2"/>
  <c r="FR208" i="2"/>
  <c r="FO208" i="2"/>
  <c r="FR212" i="2"/>
  <c r="FO212" i="2"/>
  <c r="FR216" i="2"/>
  <c r="FO216" i="2"/>
  <c r="FR220" i="2"/>
  <c r="FO220" i="2"/>
  <c r="FR224" i="2"/>
  <c r="FO224" i="2"/>
  <c r="FO228" i="2"/>
  <c r="FR228" i="2"/>
  <c r="FR232" i="2"/>
  <c r="FO232" i="2"/>
  <c r="FR236" i="2"/>
  <c r="FO236" i="2"/>
  <c r="FR240" i="2"/>
  <c r="FO240" i="2"/>
  <c r="FR244" i="2"/>
  <c r="FO244" i="2"/>
  <c r="FR248" i="2"/>
  <c r="FO248" i="2"/>
  <c r="FR252" i="2"/>
  <c r="FO252" i="2"/>
  <c r="FO256" i="2"/>
  <c r="FR256" i="2"/>
  <c r="FR260" i="2"/>
  <c r="FO260" i="2"/>
  <c r="FR264" i="2"/>
  <c r="FO264" i="2"/>
  <c r="FR268" i="2"/>
  <c r="FO268" i="2"/>
  <c r="FR272" i="2"/>
  <c r="FO272" i="2"/>
  <c r="FR276" i="2"/>
  <c r="FO276" i="2"/>
  <c r="FR280" i="2"/>
  <c r="FO280" i="2"/>
  <c r="FR284" i="2"/>
  <c r="FO284" i="2"/>
  <c r="FR288" i="2"/>
  <c r="FO288" i="2"/>
  <c r="FR292" i="2"/>
  <c r="FO292" i="2"/>
  <c r="FR296" i="2"/>
  <c r="FO296" i="2"/>
  <c r="FR300" i="2"/>
  <c r="FO300" i="2"/>
  <c r="FR304" i="2"/>
  <c r="FO304" i="2"/>
  <c r="FR308" i="2"/>
  <c r="FO308" i="2"/>
  <c r="FR312" i="2"/>
  <c r="FO312" i="2"/>
  <c r="FR316" i="2"/>
  <c r="FO316" i="2"/>
  <c r="FR320" i="2"/>
  <c r="FO320" i="2"/>
  <c r="FR324" i="2"/>
  <c r="FO324" i="2"/>
  <c r="FR328" i="2"/>
  <c r="FO328" i="2"/>
  <c r="FR332" i="2"/>
  <c r="FO332" i="2"/>
  <c r="FR336" i="2"/>
  <c r="FO336" i="2"/>
  <c r="FR340" i="2"/>
  <c r="FO340" i="2"/>
  <c r="FR344" i="2"/>
  <c r="FO344" i="2"/>
  <c r="FR348" i="2"/>
  <c r="FO348" i="2"/>
  <c r="FO352" i="2"/>
  <c r="FR352" i="2"/>
  <c r="FR356" i="2"/>
  <c r="FO356" i="2"/>
  <c r="FR360" i="2"/>
  <c r="FO360" i="2"/>
  <c r="FO364" i="2"/>
  <c r="FR364" i="2"/>
  <c r="FR368" i="2"/>
  <c r="FO368" i="2"/>
  <c r="FR372" i="2"/>
  <c r="FO372" i="2"/>
  <c r="FR376" i="2"/>
  <c r="FO376" i="2"/>
  <c r="FR380" i="2"/>
  <c r="FO380" i="2"/>
  <c r="FR384" i="2"/>
  <c r="FO384" i="2"/>
  <c r="FR388" i="2"/>
  <c r="FO388" i="2"/>
  <c r="FR392" i="2"/>
  <c r="FO392" i="2"/>
  <c r="FR396" i="2"/>
  <c r="FO396" i="2"/>
  <c r="FR400" i="2"/>
  <c r="FO400" i="2"/>
  <c r="FR404" i="2"/>
  <c r="FO404" i="2"/>
  <c r="FR408" i="2"/>
  <c r="FO408" i="2"/>
  <c r="FR412" i="2"/>
  <c r="FO412" i="2"/>
  <c r="FR416" i="2"/>
  <c r="FO416" i="2"/>
  <c r="FR420" i="2"/>
  <c r="FO420" i="2"/>
  <c r="FR424" i="2"/>
  <c r="FO424" i="2"/>
  <c r="FR428" i="2"/>
  <c r="FO428" i="2"/>
  <c r="FR432" i="2"/>
  <c r="FO432" i="2"/>
  <c r="FR436" i="2"/>
  <c r="FO436" i="2"/>
  <c r="FR440" i="2"/>
  <c r="FO440" i="2"/>
  <c r="FR444" i="2"/>
  <c r="FO444" i="2"/>
  <c r="FR448" i="2"/>
  <c r="FO448" i="2"/>
  <c r="FR452" i="2"/>
  <c r="FO452" i="2"/>
  <c r="FR456" i="2"/>
  <c r="FO456" i="2"/>
  <c r="FO460" i="2"/>
  <c r="FR460" i="2"/>
  <c r="FO464" i="2"/>
  <c r="FR464" i="2"/>
  <c r="FR468" i="2"/>
  <c r="FO468" i="2"/>
  <c r="FR472" i="2"/>
  <c r="FO472" i="2"/>
  <c r="FR476" i="2"/>
  <c r="FO476" i="2"/>
  <c r="FO480" i="2"/>
  <c r="FR480" i="2"/>
  <c r="FR484" i="2"/>
  <c r="FO484" i="2"/>
  <c r="FR488" i="2"/>
  <c r="FO488" i="2"/>
  <c r="FO19" i="2"/>
  <c r="FO35" i="2"/>
  <c r="FO51" i="2"/>
  <c r="FO492" i="2"/>
  <c r="FO500" i="2"/>
  <c r="FR66" i="2"/>
  <c r="FR118" i="2"/>
  <c r="DQ211" i="2"/>
  <c r="DQ212" i="2" s="1"/>
  <c r="ES207" i="2"/>
  <c r="ES208" i="2" s="1"/>
  <c r="FB205" i="2" s="1"/>
  <c r="EU207" i="2"/>
  <c r="EU208" i="2" s="1"/>
  <c r="FR377" i="2"/>
  <c r="FO377" i="2"/>
  <c r="FR381" i="2"/>
  <c r="FO381" i="2"/>
  <c r="FR393" i="2"/>
  <c r="FO393" i="2"/>
  <c r="FR397" i="2"/>
  <c r="FO397" i="2"/>
  <c r="FR401" i="2"/>
  <c r="FO401" i="2"/>
  <c r="FR409" i="2"/>
  <c r="FO409" i="2"/>
  <c r="FR413" i="2"/>
  <c r="FO413" i="2"/>
  <c r="FR417" i="2"/>
  <c r="FO417" i="2"/>
  <c r="FR425" i="2"/>
  <c r="FO425" i="2"/>
  <c r="FR429" i="2"/>
  <c r="FO429" i="2"/>
  <c r="FR433" i="2"/>
  <c r="FO433" i="2"/>
  <c r="FR437" i="2"/>
  <c r="FO437" i="2"/>
  <c r="FR441" i="2"/>
  <c r="FO441" i="2"/>
  <c r="FR445" i="2"/>
  <c r="FO445" i="2"/>
  <c r="FR449" i="2"/>
  <c r="FO449" i="2"/>
  <c r="FR453" i="2"/>
  <c r="FO453" i="2"/>
  <c r="FR457" i="2"/>
  <c r="FO457" i="2"/>
  <c r="FR461" i="2"/>
  <c r="FO461" i="2"/>
  <c r="FR465" i="2"/>
  <c r="FO465" i="2"/>
  <c r="FR469" i="2"/>
  <c r="FO469" i="2"/>
  <c r="FR473" i="2"/>
  <c r="FO473" i="2"/>
  <c r="FR477" i="2"/>
  <c r="FO477" i="2"/>
  <c r="FR481" i="2"/>
  <c r="FO481" i="2"/>
  <c r="FR489" i="2"/>
  <c r="FO489" i="2"/>
  <c r="FR493" i="2"/>
  <c r="FO493" i="2"/>
  <c r="FR497" i="2"/>
  <c r="FO497" i="2"/>
  <c r="FR501" i="2"/>
  <c r="FO501" i="2"/>
  <c r="FO5" i="2"/>
  <c r="FO21" i="2"/>
  <c r="FO37" i="2"/>
  <c r="FO53" i="2"/>
  <c r="FO69" i="2"/>
  <c r="FO85" i="2"/>
  <c r="FO101" i="2"/>
  <c r="FO117" i="2"/>
  <c r="FO133" i="2"/>
  <c r="FO149" i="2"/>
  <c r="FO165" i="2"/>
  <c r="FO181" i="2"/>
  <c r="FO197" i="2"/>
  <c r="FO213" i="2"/>
  <c r="FO245" i="2"/>
  <c r="FO261" i="2"/>
  <c r="FO293" i="2"/>
  <c r="FO309" i="2"/>
  <c r="FO325" i="2"/>
  <c r="FO341" i="2"/>
  <c r="FO357" i="2"/>
  <c r="FR14" i="2"/>
  <c r="FR42" i="2"/>
  <c r="FR86" i="2"/>
  <c r="FR106" i="2"/>
  <c r="FR126" i="2"/>
  <c r="FR405" i="2"/>
  <c r="FR6" i="2"/>
  <c r="FO6" i="2"/>
  <c r="FO10" i="2"/>
  <c r="FR10" i="2"/>
  <c r="FO18" i="2"/>
  <c r="FR18" i="2"/>
  <c r="FR22" i="2"/>
  <c r="FO22" i="2"/>
  <c r="FR26" i="2"/>
  <c r="FO26" i="2"/>
  <c r="FR34" i="2"/>
  <c r="FO34" i="2"/>
  <c r="FR38" i="2"/>
  <c r="FO38" i="2"/>
  <c r="FO46" i="2"/>
  <c r="FR46" i="2"/>
  <c r="FR54" i="2"/>
  <c r="FO54" i="2"/>
  <c r="FR62" i="2"/>
  <c r="FO62" i="2"/>
  <c r="FR70" i="2"/>
  <c r="FO70" i="2"/>
  <c r="FO74" i="2"/>
  <c r="FR74" i="2"/>
  <c r="FR82" i="2"/>
  <c r="FO82" i="2"/>
  <c r="FR94" i="2"/>
  <c r="FO94" i="2"/>
  <c r="FR98" i="2"/>
  <c r="FO98" i="2"/>
  <c r="FR102" i="2"/>
  <c r="FO102" i="2"/>
  <c r="FR110" i="2"/>
  <c r="FO110" i="2"/>
  <c r="FR114" i="2"/>
  <c r="FO114" i="2"/>
  <c r="FR122" i="2"/>
  <c r="FO122" i="2"/>
  <c r="FR130" i="2"/>
  <c r="FO130" i="2"/>
  <c r="FR138" i="2"/>
  <c r="FO138" i="2"/>
  <c r="FR142" i="2"/>
  <c r="FO142" i="2"/>
  <c r="FR146" i="2"/>
  <c r="FO146" i="2"/>
  <c r="FR150" i="2"/>
  <c r="FO150" i="2"/>
  <c r="FO158" i="2"/>
  <c r="FR158" i="2"/>
  <c r="FR162" i="2"/>
  <c r="FO162" i="2"/>
  <c r="FR166" i="2"/>
  <c r="FO166" i="2"/>
  <c r="FR170" i="2"/>
  <c r="FO170" i="2"/>
  <c r="FR174" i="2"/>
  <c r="FO174" i="2"/>
  <c r="FR178" i="2"/>
  <c r="FO178" i="2"/>
  <c r="FR182" i="2"/>
  <c r="FO182" i="2"/>
  <c r="FR186" i="2"/>
  <c r="FO186" i="2"/>
  <c r="FR190" i="2"/>
  <c r="FO190" i="2"/>
  <c r="FR194" i="2"/>
  <c r="FO194" i="2"/>
  <c r="FR198" i="2"/>
  <c r="FO198" i="2"/>
  <c r="FR202" i="2"/>
  <c r="FO202" i="2"/>
  <c r="FR206" i="2"/>
  <c r="FO206" i="2"/>
  <c r="FR210" i="2"/>
  <c r="FO210" i="2"/>
  <c r="FR214" i="2"/>
  <c r="FO214" i="2"/>
  <c r="FR218" i="2"/>
  <c r="FO218" i="2"/>
  <c r="FR222" i="2"/>
  <c r="FO222" i="2"/>
  <c r="FR226" i="2"/>
  <c r="FO226" i="2"/>
  <c r="FR230" i="2"/>
  <c r="FO230" i="2"/>
  <c r="FR234" i="2"/>
  <c r="FO234" i="2"/>
  <c r="FR238" i="2"/>
  <c r="FO238" i="2"/>
  <c r="FR242" i="2"/>
  <c r="FO242" i="2"/>
  <c r="FR246" i="2"/>
  <c r="FO246" i="2"/>
  <c r="FR250" i="2"/>
  <c r="FO250" i="2"/>
  <c r="FR254" i="2"/>
  <c r="FO254" i="2"/>
  <c r="FR258" i="2"/>
  <c r="FO258" i="2"/>
  <c r="FR262" i="2"/>
  <c r="FO262" i="2"/>
  <c r="FR266" i="2"/>
  <c r="FO266" i="2"/>
  <c r="FR270" i="2"/>
  <c r="FO270" i="2"/>
  <c r="FR274" i="2"/>
  <c r="FO274" i="2"/>
  <c r="FR278" i="2"/>
  <c r="FO278" i="2"/>
  <c r="FR282" i="2"/>
  <c r="FO282" i="2"/>
  <c r="FR286" i="2"/>
  <c r="FO286" i="2"/>
  <c r="FR290" i="2"/>
  <c r="FO290" i="2"/>
  <c r="FR294" i="2"/>
  <c r="FO294" i="2"/>
  <c r="FR298" i="2"/>
  <c r="FO298" i="2"/>
  <c r="FR302" i="2"/>
  <c r="FO302" i="2"/>
  <c r="FR306" i="2"/>
  <c r="FO306" i="2"/>
  <c r="FR310" i="2"/>
  <c r="FO310" i="2"/>
  <c r="FR314" i="2"/>
  <c r="FO314" i="2"/>
  <c r="FR318" i="2"/>
  <c r="FO318" i="2"/>
  <c r="FR322" i="2"/>
  <c r="FO322" i="2"/>
  <c r="FR326" i="2"/>
  <c r="FO326" i="2"/>
  <c r="FR330" i="2"/>
  <c r="FO330" i="2"/>
  <c r="FR334" i="2"/>
  <c r="FO334" i="2"/>
  <c r="FR338" i="2"/>
  <c r="FO338" i="2"/>
  <c r="FR342" i="2"/>
  <c r="FO342" i="2"/>
  <c r="FR346" i="2"/>
  <c r="FO346" i="2"/>
  <c r="FR350" i="2"/>
  <c r="FO350" i="2"/>
  <c r="FR354" i="2"/>
  <c r="FO354" i="2"/>
  <c r="FR358" i="2"/>
  <c r="FO358" i="2"/>
  <c r="FR362" i="2"/>
  <c r="FO362" i="2"/>
  <c r="FR366" i="2"/>
  <c r="FO366" i="2"/>
  <c r="FR370" i="2"/>
  <c r="FO370" i="2"/>
  <c r="FR374" i="2"/>
  <c r="FO374" i="2"/>
  <c r="FR378" i="2"/>
  <c r="FO378" i="2"/>
  <c r="FR382" i="2"/>
  <c r="FO382" i="2"/>
  <c r="FR386" i="2"/>
  <c r="FO386" i="2"/>
  <c r="FR390" i="2"/>
  <c r="FO390" i="2"/>
  <c r="FR394" i="2"/>
  <c r="FO394" i="2"/>
  <c r="FR398" i="2"/>
  <c r="FO398" i="2"/>
  <c r="FR402" i="2"/>
  <c r="FO402" i="2"/>
  <c r="FR406" i="2"/>
  <c r="FO406" i="2"/>
  <c r="FR410" i="2"/>
  <c r="FO410" i="2"/>
  <c r="FR414" i="2"/>
  <c r="FO414" i="2"/>
  <c r="FR418" i="2"/>
  <c r="FO418" i="2"/>
  <c r="FR422" i="2"/>
  <c r="FO422" i="2"/>
  <c r="FR426" i="2"/>
  <c r="FO426" i="2"/>
  <c r="FR430" i="2"/>
  <c r="FO430" i="2"/>
  <c r="FR434" i="2"/>
  <c r="FO434" i="2"/>
  <c r="FR438" i="2"/>
  <c r="FO438" i="2"/>
  <c r="FR442" i="2"/>
  <c r="FO442" i="2"/>
  <c r="FR446" i="2"/>
  <c r="FO446" i="2"/>
  <c r="FR450" i="2"/>
  <c r="FO450" i="2"/>
  <c r="FR454" i="2"/>
  <c r="FO454" i="2"/>
  <c r="FR458" i="2"/>
  <c r="FO458" i="2"/>
  <c r="FR462" i="2"/>
  <c r="FO462" i="2"/>
  <c r="FR466" i="2"/>
  <c r="FO466" i="2"/>
  <c r="FR470" i="2"/>
  <c r="FO470" i="2"/>
  <c r="FR474" i="2"/>
  <c r="FO474" i="2"/>
  <c r="FR478" i="2"/>
  <c r="FO478" i="2"/>
  <c r="FR482" i="2"/>
  <c r="FO482" i="2"/>
  <c r="FR486" i="2"/>
  <c r="FO486" i="2"/>
  <c r="FR490" i="2"/>
  <c r="FO490" i="2"/>
  <c r="FR494" i="2"/>
  <c r="FO494" i="2"/>
  <c r="FR498" i="2"/>
  <c r="FO498" i="2"/>
  <c r="FR502" i="2"/>
  <c r="FO502" i="2"/>
  <c r="FO17" i="2"/>
  <c r="FO33" i="2"/>
  <c r="FO49" i="2"/>
  <c r="FO65" i="2"/>
  <c r="FO81" i="2"/>
  <c r="FO113" i="2"/>
  <c r="FO129" i="2"/>
  <c r="FO145" i="2"/>
  <c r="FO161" i="2"/>
  <c r="FO177" i="2"/>
  <c r="FO193" i="2"/>
  <c r="FO209" i="2"/>
  <c r="FO225" i="2"/>
  <c r="FO241" i="2"/>
  <c r="FO257" i="2"/>
  <c r="FO273" i="2"/>
  <c r="FO289" i="2"/>
  <c r="FO321" i="2"/>
  <c r="FO337" i="2"/>
  <c r="FO353" i="2"/>
  <c r="FO369" i="2"/>
  <c r="FO496" i="2"/>
  <c r="FO504" i="2"/>
  <c r="FR30" i="2"/>
  <c r="FR58" i="2"/>
  <c r="FR90" i="2"/>
  <c r="FR373" i="2"/>
  <c r="FR485" i="2"/>
  <c r="AP12" i="2" l="1"/>
  <c r="AR12" i="2" s="1"/>
  <c r="EL205" i="2"/>
  <c r="DV205" i="2"/>
  <c r="BO16" i="2"/>
  <c r="BT17" i="2"/>
</calcChain>
</file>

<file path=xl/sharedStrings.xml><?xml version="1.0" encoding="utf-8"?>
<sst xmlns="http://schemas.openxmlformats.org/spreadsheetml/2006/main" count="1159" uniqueCount="183">
  <si>
    <t>PRICE</t>
  </si>
  <si>
    <t>BEDROOMS</t>
  </si>
  <si>
    <t>BATHROOMS</t>
  </si>
  <si>
    <t>SQFT_LIVING</t>
  </si>
  <si>
    <t>SQFT_LOT</t>
  </si>
  <si>
    <t>GRADE</t>
  </si>
  <si>
    <t>Original Data Set</t>
  </si>
  <si>
    <t>Data on Price</t>
  </si>
  <si>
    <t>MEAN PRICE</t>
  </si>
  <si>
    <t>STANDARD DEVIATION</t>
  </si>
  <si>
    <t>COEFFICIENT OF VARIATION</t>
  </si>
  <si>
    <t>Bedrooms</t>
  </si>
  <si>
    <t>MEAN</t>
  </si>
  <si>
    <t>Bathrooms</t>
  </si>
  <si>
    <t>Sqft_Living</t>
  </si>
  <si>
    <t>Sqft_Lot</t>
  </si>
  <si>
    <t>Grade</t>
  </si>
  <si>
    <t>QUARTILE 1</t>
  </si>
  <si>
    <t>QUARTILE 2</t>
  </si>
  <si>
    <t>QUARTILE 3</t>
  </si>
  <si>
    <t>QUARTILE 4</t>
  </si>
  <si>
    <t>Data Set Sorted by Price</t>
  </si>
  <si>
    <t>ST.DEV</t>
  </si>
  <si>
    <t>Data Set Sorted by Bedrooms</t>
  </si>
  <si>
    <t>Data Set Sorted by Bathrooms</t>
  </si>
  <si>
    <t>Data Set Sorted by Grade</t>
  </si>
  <si>
    <t>100k-200k</t>
  </si>
  <si>
    <t>200k-300k</t>
  </si>
  <si>
    <t>300k-400k</t>
  </si>
  <si>
    <t>400k-500k</t>
  </si>
  <si>
    <t>500k-600k</t>
  </si>
  <si>
    <t>600k-700k</t>
  </si>
  <si>
    <t>700k-800k</t>
  </si>
  <si>
    <t>800k-900k</t>
  </si>
  <si>
    <t>900k-1M</t>
  </si>
  <si>
    <t>Price of House</t>
  </si>
  <si>
    <t>Frequency</t>
  </si>
  <si>
    <t>Relative Frequency</t>
  </si>
  <si>
    <t>Squarefeet Living</t>
  </si>
  <si>
    <t>Data Sorted by SQFT_Living</t>
  </si>
  <si>
    <t>Data Sorted by SQFT_Lot</t>
  </si>
  <si>
    <t>500-1000</t>
  </si>
  <si>
    <t>1000-1500</t>
  </si>
  <si>
    <t>1500-2000</t>
  </si>
  <si>
    <t>2000-2500</t>
  </si>
  <si>
    <t>2500-3000</t>
  </si>
  <si>
    <t>3000-3500</t>
  </si>
  <si>
    <t>3500-4000</t>
  </si>
  <si>
    <t>4000-4500</t>
  </si>
  <si>
    <t>4500-5000</t>
  </si>
  <si>
    <t>5000-5500</t>
  </si>
  <si>
    <t>0-50,000</t>
  </si>
  <si>
    <t>50,000-100,000</t>
  </si>
  <si>
    <t>100,000-150,000</t>
  </si>
  <si>
    <t>150,000-200,000</t>
  </si>
  <si>
    <t>200,000-250,000</t>
  </si>
  <si>
    <t>250,000-300,000</t>
  </si>
  <si>
    <t>300,000-350,000</t>
  </si>
  <si>
    <t>350,000-400,000</t>
  </si>
  <si>
    <t>400,000-450,000</t>
  </si>
  <si>
    <t>Squarefeet Lot</t>
  </si>
  <si>
    <t>0-5000</t>
  </si>
  <si>
    <t>5000-10,000</t>
  </si>
  <si>
    <t>10,000-15,000</t>
  </si>
  <si>
    <t>15,000-20,000</t>
  </si>
  <si>
    <t>20,000-25,000</t>
  </si>
  <si>
    <t>25,000-30,000</t>
  </si>
  <si>
    <t>30,000-35,000</t>
  </si>
  <si>
    <t>35,000-40,000</t>
  </si>
  <si>
    <t>40,000-45,000</t>
  </si>
  <si>
    <t>45,000-50,000</t>
  </si>
  <si>
    <t>2 Bedrooms</t>
  </si>
  <si>
    <t>3 Bedrooms</t>
  </si>
  <si>
    <t>4 Bedrooms</t>
  </si>
  <si>
    <t>1 Bathroom</t>
  </si>
  <si>
    <t>2 Bathrooms</t>
  </si>
  <si>
    <t>3 Bathrooms</t>
  </si>
  <si>
    <t>MEDIAN</t>
  </si>
  <si>
    <t>VARIANCE</t>
  </si>
  <si>
    <t>MAX</t>
  </si>
  <si>
    <t>1st QUARTILE</t>
  </si>
  <si>
    <t>3RD QUARTILE</t>
  </si>
  <si>
    <t>MIN</t>
  </si>
  <si>
    <t>1ST QUARTILE</t>
  </si>
  <si>
    <t>DATA FOR BOX &amp; WHISKER PLOT</t>
  </si>
  <si>
    <t>DIFFERENCES BETWEEN QUARTILES (FOR BOX &amp; WHISKER DATA)</t>
  </si>
  <si>
    <t>Q1</t>
  </si>
  <si>
    <t>Q2</t>
  </si>
  <si>
    <t>Q3</t>
  </si>
  <si>
    <t>Q4</t>
  </si>
  <si>
    <t>MEDIAN PRICE</t>
  </si>
  <si>
    <t>Data Set Sorted by Bedrooms VS Bathrooms</t>
  </si>
  <si>
    <t>Total</t>
  </si>
  <si>
    <t>Expected</t>
  </si>
  <si>
    <t>Chi-Square</t>
  </si>
  <si>
    <t>D.F.</t>
  </si>
  <si>
    <t>Bedrooms VS Bathrooms</t>
  </si>
  <si>
    <t>Bathrooms VS Grade</t>
  </si>
  <si>
    <t>Bedrooms VS Grade</t>
  </si>
  <si>
    <t>Confidence Level(95.0%)</t>
  </si>
  <si>
    <t>Mean</t>
  </si>
  <si>
    <t>Standard Error</t>
  </si>
  <si>
    <t>Median</t>
  </si>
  <si>
    <t>Mode</t>
  </si>
  <si>
    <t>Standard Deviation</t>
  </si>
  <si>
    <t>Sample Variance</t>
  </si>
  <si>
    <t>Kurtosis</t>
  </si>
  <si>
    <t>Skewness</t>
  </si>
  <si>
    <t>Range</t>
  </si>
  <si>
    <t>Minimum</t>
  </si>
  <si>
    <t>Maximum</t>
  </si>
  <si>
    <t>Sum</t>
  </si>
  <si>
    <t>Count</t>
  </si>
  <si>
    <t>Overall Price</t>
  </si>
  <si>
    <t>Overall SQFT of Homes</t>
  </si>
  <si>
    <t>Price for 2 Bedrooms</t>
  </si>
  <si>
    <t>Price for 3 Bedrooms</t>
  </si>
  <si>
    <t>Price for 4 Bedrooms</t>
  </si>
  <si>
    <t>Price for 1 Bathroom</t>
  </si>
  <si>
    <t>Price for 2 Bathrooms</t>
  </si>
  <si>
    <t>Price for 3 Bathrooms</t>
  </si>
  <si>
    <t>Price for Grade of 5</t>
  </si>
  <si>
    <t>Price for Grade of 6</t>
  </si>
  <si>
    <t>Price for Grade of 7</t>
  </si>
  <si>
    <t>Price for Grade of 8</t>
  </si>
  <si>
    <t>Price for Grade of 9</t>
  </si>
  <si>
    <t>Price for Grade of 10</t>
  </si>
  <si>
    <t>SQFT for 2 Bedrooms</t>
  </si>
  <si>
    <t>SQFT for 3 Bedrooms</t>
  </si>
  <si>
    <t>SQFT for 4 Bedrooms</t>
  </si>
  <si>
    <t>SQFT for 1 Bathroom</t>
  </si>
  <si>
    <t>SQFT for 2 Bathrooms</t>
  </si>
  <si>
    <t>SQFT for 3 Bathrooms</t>
  </si>
  <si>
    <t>SQFT for Grade of 5</t>
  </si>
  <si>
    <t>SQFT for Grade of 6</t>
  </si>
  <si>
    <t>SQFT for Grade of 7</t>
  </si>
  <si>
    <t>SQFT for Grade of 8</t>
  </si>
  <si>
    <t>SQFT for Grade of 9</t>
  </si>
  <si>
    <t>SQFT for Grade of 10</t>
  </si>
  <si>
    <t>Low Limit</t>
  </si>
  <si>
    <t>High Limit</t>
  </si>
  <si>
    <t>1 f</t>
  </si>
  <si>
    <t>1 c</t>
  </si>
  <si>
    <t>1 e</t>
  </si>
  <si>
    <t>1 g</t>
  </si>
  <si>
    <t>Price y</t>
  </si>
  <si>
    <t>x-xmean</t>
  </si>
  <si>
    <t>(x-xmean)^2</t>
  </si>
  <si>
    <t>y-ymean</t>
  </si>
  <si>
    <t>(y-ymean)^2</t>
  </si>
  <si>
    <t>(x-xmean)(y-ymean)</t>
  </si>
  <si>
    <t>Sqft. x</t>
  </si>
  <si>
    <t>xmean</t>
  </si>
  <si>
    <t>ymean</t>
  </si>
  <si>
    <t>TOTAL</t>
  </si>
  <si>
    <t>SUMMARY OUTPUT</t>
  </si>
  <si>
    <t>Regression Statistics</t>
  </si>
  <si>
    <t>Multiple R</t>
  </si>
  <si>
    <t>R Square</t>
  </si>
  <si>
    <t>Adjusted R Square</t>
  </si>
  <si>
    <t>Observations</t>
  </si>
  <si>
    <t>ANOVA</t>
  </si>
  <si>
    <t>Regression</t>
  </si>
  <si>
    <t>Residual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</si>
  <si>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</si>
  <si>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</si>
  <si>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</si>
  <si>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</si>
  <si>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</si>
  <si>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</si>
  <si>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</si>
  <si>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</si>
  <si>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</si>
  <si>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</si>
  <si>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</si>
  <si>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</si>
  <si>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</si>
  <si>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X Variable 1</t>
  </si>
  <si>
    <t>RESIDUAL OUTPUT</t>
  </si>
  <si>
    <t>Observation</t>
  </si>
  <si>
    <t>Predicted Y</t>
  </si>
  <si>
    <t>Residuals</t>
  </si>
  <si>
    <t>Standard Residuals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</si>
</sst>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164" formatCode="0.0000"/>
    <numFmt numFmtId="165" formatCode="&quot;$&quot;#,##0.00"/>
    <numFmt numFmtId="166" formatCode="0.000"/>
    <numFmt numFmtId="167" formatCode="0.000000"/>
  </numFmts>
  <fonts count="1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theme="1"/>
      <name val="Calibri"/>
      <family val="2"/>
    </font>
    <font>
      <b/>
      <sz val="2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72"/>
      <color theme="1"/>
      <name val="Calibri"/>
      <family val="2"/>
      <scheme val="minor"/>
    </font>
    <font>
      <sz val="7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8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 style="thin">
        <color auto="1"/>
      </bottom>
      <diagonal/>
    </border>
  </borders>
  <cellStyleXfs count="381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91">
    <xf numFmtId="0" fontId="0" fillId="0" borderId="0" xfId="0"/>
    <xf numFmtId="0" fontId="0" fillId="0" borderId="0" xfId="0" applyAlignme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1" fillId="0" borderId="0" xfId="0" applyFont="1" applyBorder="1" applyAlignment="1"/>
    <xf numFmtId="0" fontId="0" fillId="0" borderId="4" xfId="0" applyBorder="1" applyAlignment="1"/>
    <xf numFmtId="0" fontId="1" fillId="0" borderId="0" xfId="0" applyFont="1" applyBorder="1"/>
    <xf numFmtId="164" fontId="0" fillId="0" borderId="0" xfId="0" applyNumberFormat="1" applyBorder="1" applyAlignment="1"/>
    <xf numFmtId="0" fontId="0" fillId="0" borderId="0" xfId="0" applyBorder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44" fontId="0" fillId="0" borderId="0" xfId="0" applyNumberFormat="1" applyBorder="1" applyAlignment="1"/>
    <xf numFmtId="165" fontId="0" fillId="0" borderId="0" xfId="0" applyNumberFormat="1" applyBorder="1" applyAlignment="1"/>
    <xf numFmtId="0" fontId="2" fillId="0" borderId="0" xfId="0" applyFont="1" applyBorder="1" applyAlignment="1">
      <alignment horizontal="center"/>
    </xf>
    <xf numFmtId="2" fontId="0" fillId="0" borderId="0" xfId="0" applyNumberFormat="1" applyBorder="1" applyAlignment="1">
      <alignment horizontal="right"/>
    </xf>
    <xf numFmtId="2" fontId="0" fillId="0" borderId="0" xfId="0" applyNumberFormat="1" applyBorder="1" applyAlignment="1"/>
    <xf numFmtId="164" fontId="0" fillId="0" borderId="5" xfId="0" applyNumberFormat="1" applyBorder="1" applyAlignment="1"/>
    <xf numFmtId="0" fontId="0" fillId="0" borderId="5" xfId="0" applyBorder="1" applyAlignment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1" fillId="0" borderId="1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5" fillId="0" borderId="0" xfId="0" applyFont="1"/>
    <xf numFmtId="0" fontId="5" fillId="0" borderId="9" xfId="0" applyFont="1" applyBorder="1"/>
    <xf numFmtId="0" fontId="5" fillId="0" borderId="10" xfId="0" applyFont="1" applyBorder="1"/>
    <xf numFmtId="0" fontId="5" fillId="0" borderId="11" xfId="0" applyFont="1" applyBorder="1"/>
    <xf numFmtId="0" fontId="5" fillId="0" borderId="12" xfId="0" applyFont="1" applyBorder="1"/>
    <xf numFmtId="0" fontId="5" fillId="0" borderId="13" xfId="0" applyFont="1" applyBorder="1"/>
    <xf numFmtId="0" fontId="7" fillId="0" borderId="12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3" xfId="0" applyFont="1" applyBorder="1" applyAlignment="1">
      <alignment horizontal="center"/>
    </xf>
    <xf numFmtId="0" fontId="5" fillId="0" borderId="14" xfId="0" applyFont="1" applyBorder="1"/>
    <xf numFmtId="0" fontId="5" fillId="0" borderId="15" xfId="0" applyFont="1" applyBorder="1"/>
    <xf numFmtId="0" fontId="5" fillId="0" borderId="16" xfId="0" applyFont="1" applyBorder="1"/>
    <xf numFmtId="0" fontId="5" fillId="0" borderId="0" xfId="0" applyFont="1" applyBorder="1"/>
    <xf numFmtId="0" fontId="0" fillId="0" borderId="22" xfId="0" applyBorder="1"/>
    <xf numFmtId="0" fontId="0" fillId="0" borderId="20" xfId="0" applyBorder="1"/>
    <xf numFmtId="0" fontId="1" fillId="2" borderId="18" xfId="0" applyFont="1" applyFill="1" applyBorder="1" applyAlignment="1">
      <alignment horizontal="center" vertical="center"/>
    </xf>
    <xf numFmtId="0" fontId="0" fillId="0" borderId="23" xfId="0" applyBorder="1"/>
    <xf numFmtId="0" fontId="1" fillId="2" borderId="24" xfId="0" applyFont="1" applyFill="1" applyBorder="1" applyAlignment="1">
      <alignment horizontal="center" vertical="center"/>
    </xf>
    <xf numFmtId="0" fontId="0" fillId="0" borderId="25" xfId="0" applyBorder="1"/>
    <xf numFmtId="165" fontId="0" fillId="0" borderId="25" xfId="0" applyNumberFormat="1" applyBorder="1" applyAlignment="1">
      <alignment horizontal="center" vertical="center"/>
    </xf>
    <xf numFmtId="0" fontId="0" fillId="0" borderId="26" xfId="0" applyBorder="1"/>
    <xf numFmtId="0" fontId="0" fillId="2" borderId="12" xfId="0" applyFill="1" applyBorder="1"/>
    <xf numFmtId="0" fontId="0" fillId="2" borderId="14" xfId="0" applyFill="1" applyBorder="1"/>
    <xf numFmtId="0" fontId="0" fillId="2" borderId="0" xfId="0" applyFill="1" applyBorder="1"/>
    <xf numFmtId="0" fontId="0" fillId="2" borderId="15" xfId="0" applyFill="1" applyBorder="1"/>
    <xf numFmtId="0" fontId="5" fillId="2" borderId="0" xfId="0" applyFont="1" applyFill="1"/>
    <xf numFmtId="0" fontId="5" fillId="2" borderId="0" xfId="0" applyFont="1" applyFill="1" applyBorder="1"/>
    <xf numFmtId="0" fontId="5" fillId="2" borderId="15" xfId="0" applyFont="1" applyFill="1" applyBorder="1"/>
    <xf numFmtId="0" fontId="5" fillId="2" borderId="13" xfId="0" applyFont="1" applyFill="1" applyBorder="1"/>
    <xf numFmtId="0" fontId="5" fillId="2" borderId="16" xfId="0" applyFont="1" applyFill="1" applyBorder="1"/>
    <xf numFmtId="164" fontId="0" fillId="0" borderId="20" xfId="0" applyNumberFormat="1" applyBorder="1"/>
    <xf numFmtId="164" fontId="0" fillId="0" borderId="23" xfId="0" applyNumberFormat="1" applyBorder="1"/>
    <xf numFmtId="0" fontId="0" fillId="0" borderId="25" xfId="0" applyFill="1" applyBorder="1"/>
    <xf numFmtId="0" fontId="7" fillId="0" borderId="0" xfId="0" applyFont="1" applyBorder="1"/>
    <xf numFmtId="2" fontId="0" fillId="0" borderId="0" xfId="0" applyNumberFormat="1" applyBorder="1"/>
    <xf numFmtId="0" fontId="0" fillId="0" borderId="27" xfId="0" applyBorder="1"/>
    <xf numFmtId="165" fontId="0" fillId="0" borderId="27" xfId="0" applyNumberFormat="1" applyBorder="1"/>
    <xf numFmtId="0" fontId="5" fillId="0" borderId="27" xfId="0" applyFont="1" applyBorder="1"/>
    <xf numFmtId="2" fontId="0" fillId="0" borderId="27" xfId="0" applyNumberFormat="1" applyBorder="1"/>
    <xf numFmtId="165" fontId="0" fillId="0" borderId="27" xfId="0" applyNumberFormat="1" applyFont="1" applyBorder="1"/>
    <xf numFmtId="0" fontId="0" fillId="0" borderId="29" xfId="0" applyBorder="1"/>
    <xf numFmtId="2" fontId="0" fillId="0" borderId="29" xfId="0" applyNumberFormat="1" applyBorder="1"/>
    <xf numFmtId="0" fontId="0" fillId="0" borderId="28" xfId="0" applyBorder="1"/>
    <xf numFmtId="1" fontId="0" fillId="0" borderId="27" xfId="0" applyNumberFormat="1" applyBorder="1"/>
    <xf numFmtId="0" fontId="8" fillId="0" borderId="27" xfId="0" applyFont="1" applyBorder="1"/>
    <xf numFmtId="0" fontId="0" fillId="0" borderId="0" xfId="0" applyAlignment="1">
      <alignment horizontal="center" vertical="center"/>
    </xf>
    <xf numFmtId="0" fontId="0" fillId="0" borderId="29" xfId="0" applyBorder="1" applyAlignment="1">
      <alignment horizontal="center" vertical="center"/>
    </xf>
    <xf numFmtId="165" fontId="5" fillId="0" borderId="12" xfId="0" applyNumberFormat="1" applyFont="1" applyBorder="1"/>
    <xf numFmtId="165" fontId="8" fillId="0" borderId="27" xfId="0" applyNumberFormat="1" applyFont="1" applyBorder="1"/>
    <xf numFmtId="165" fontId="0" fillId="0" borderId="0" xfId="0" applyNumberFormat="1" applyBorder="1"/>
    <xf numFmtId="165" fontId="0" fillId="0" borderId="0" xfId="0" applyNumberFormat="1"/>
    <xf numFmtId="0" fontId="0" fillId="0" borderId="30" xfId="0" applyBorder="1"/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Border="1"/>
    <xf numFmtId="165" fontId="0" fillId="0" borderId="25" xfId="0" applyNumberFormat="1" applyFill="1" applyBorder="1" applyAlignment="1">
      <alignment horizontal="center" vertical="center"/>
    </xf>
    <xf numFmtId="0" fontId="0" fillId="0" borderId="0" xfId="0" applyFill="1" applyBorder="1"/>
    <xf numFmtId="2" fontId="0" fillId="0" borderId="0" xfId="0" applyNumberFormat="1"/>
    <xf numFmtId="0" fontId="7" fillId="0" borderId="0" xfId="0" applyFont="1" applyFill="1" applyBorder="1"/>
    <xf numFmtId="0" fontId="0" fillId="0" borderId="0" xfId="0" applyFont="1" applyBorder="1"/>
    <xf numFmtId="0" fontId="0" fillId="0" borderId="0" xfId="0" applyFont="1"/>
    <xf numFmtId="0" fontId="0" fillId="0" borderId="7" xfId="0" applyFont="1" applyBorder="1"/>
    <xf numFmtId="2" fontId="8" fillId="0" borderId="27" xfId="0" applyNumberFormat="1" applyFont="1" applyBorder="1"/>
    <xf numFmtId="0" fontId="0" fillId="0" borderId="0" xfId="0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0" borderId="0" xfId="0" applyFont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0" fillId="0" borderId="0" xfId="0" applyFill="1"/>
    <xf numFmtId="0" fontId="1" fillId="2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167" fontId="0" fillId="0" borderId="0" xfId="0" applyNumberFormat="1" applyBorder="1"/>
    <xf numFmtId="2" fontId="0" fillId="0" borderId="0" xfId="0" applyNumberFormat="1" applyBorder="1" applyAlignment="1">
      <alignment horizontal="center"/>
    </xf>
    <xf numFmtId="167" fontId="0" fillId="0" borderId="0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2" fontId="0" fillId="0" borderId="12" xfId="0" applyNumberFormat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0" borderId="33" xfId="0" applyFont="1" applyFill="1" applyBorder="1" applyAlignment="1">
      <alignment horizontal="center"/>
    </xf>
    <xf numFmtId="0" fontId="1" fillId="0" borderId="34" xfId="0" applyFont="1" applyFill="1" applyBorder="1" applyAlignment="1">
      <alignment horizontal="center"/>
    </xf>
    <xf numFmtId="0" fontId="1" fillId="2" borderId="35" xfId="0" applyFont="1" applyFill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0" fillId="0" borderId="36" xfId="0" applyFont="1" applyBorder="1" applyAlignment="1">
      <alignment horizontal="center" vertical="center"/>
    </xf>
    <xf numFmtId="0" fontId="1" fillId="2" borderId="36" xfId="0" applyFont="1" applyFill="1" applyBorder="1" applyAlignment="1">
      <alignment horizontal="center" vertical="center"/>
    </xf>
    <xf numFmtId="0" fontId="1" fillId="2" borderId="32" xfId="0" applyFont="1" applyFill="1" applyBorder="1" applyAlignment="1">
      <alignment horizontal="center"/>
    </xf>
    <xf numFmtId="0" fontId="1" fillId="2" borderId="33" xfId="0" applyFont="1" applyFill="1" applyBorder="1" applyAlignment="1">
      <alignment horizontal="center"/>
    </xf>
    <xf numFmtId="0" fontId="1" fillId="0" borderId="35" xfId="0" applyFont="1" applyFill="1" applyBorder="1" applyAlignment="1">
      <alignment horizontal="center"/>
    </xf>
    <xf numFmtId="0" fontId="1" fillId="2" borderId="36" xfId="0" applyFont="1" applyFill="1" applyBorder="1" applyAlignment="1">
      <alignment horizontal="center"/>
    </xf>
    <xf numFmtId="0" fontId="0" fillId="0" borderId="36" xfId="0" applyFill="1" applyBorder="1" applyAlignment="1">
      <alignment horizontal="center"/>
    </xf>
    <xf numFmtId="0" fontId="1" fillId="2" borderId="3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2" borderId="33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66" fontId="0" fillId="0" borderId="0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2" fontId="0" fillId="0" borderId="5" xfId="0" applyNumberFormat="1" applyBorder="1" applyAlignment="1">
      <alignment horizontal="center"/>
    </xf>
    <xf numFmtId="0" fontId="0" fillId="0" borderId="0" xfId="0" applyFill="1" applyBorder="1" applyAlignment="1"/>
    <xf numFmtId="0" fontId="13" fillId="0" borderId="0" xfId="0" applyFont="1" applyFill="1" applyBorder="1" applyAlignment="1">
      <alignment horizontal="centerContinuous"/>
    </xf>
    <xf numFmtId="2" fontId="0" fillId="0" borderId="0" xfId="0" applyNumberFormat="1" applyFill="1" applyBorder="1" applyAlignment="1"/>
    <xf numFmtId="165" fontId="0" fillId="0" borderId="0" xfId="0" applyNumberFormat="1" applyFill="1" applyBorder="1" applyAlignment="1"/>
    <xf numFmtId="165" fontId="0" fillId="0" borderId="0" xfId="0" applyNumberFormat="1" applyBorder="1" applyAlignment="1">
      <alignment horizontal="center"/>
    </xf>
    <xf numFmtId="165" fontId="0" fillId="0" borderId="7" xfId="0" applyNumberFormat="1" applyBorder="1"/>
    <xf numFmtId="2" fontId="0" fillId="0" borderId="0" xfId="0" applyNumberFormat="1" applyFill="1" applyBorder="1"/>
    <xf numFmtId="0" fontId="0" fillId="0" borderId="15" xfId="0" applyFill="1" applyBorder="1" applyAlignment="1"/>
    <xf numFmtId="0" fontId="13" fillId="0" borderId="37" xfId="0" applyFont="1" applyFill="1" applyBorder="1" applyAlignment="1">
      <alignment horizontal="center"/>
    </xf>
    <xf numFmtId="0" fontId="13" fillId="0" borderId="37" xfId="0" applyFont="1" applyFill="1" applyBorder="1" applyAlignment="1">
      <alignment horizontal="centerContinuous"/>
    </xf>
    <xf numFmtId="164" fontId="0" fillId="0" borderId="0" xfId="0" applyNumberFormat="1" applyFill="1" applyBorder="1" applyAlignment="1"/>
    <xf numFmtId="2" fontId="0" fillId="0" borderId="15" xfId="0" applyNumberFormat="1" applyFill="1" applyBorder="1" applyAlignment="1"/>
    <xf numFmtId="0" fontId="0" fillId="0" borderId="2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/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5" xfId="0" applyBorder="1" applyAlignment="1"/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11" xfId="0" applyBorder="1" applyAlignment="1"/>
    <xf numFmtId="0" fontId="0" fillId="0" borderId="14" xfId="0" applyBorder="1" applyAlignment="1"/>
    <xf numFmtId="0" fontId="0" fillId="0" borderId="16" xfId="0" applyBorder="1" applyAlignment="1"/>
    <xf numFmtId="0" fontId="0" fillId="0" borderId="12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/>
    <xf numFmtId="0" fontId="0" fillId="0" borderId="13" xfId="0" applyBorder="1" applyAlignment="1"/>
    <xf numFmtId="0" fontId="1" fillId="0" borderId="2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0" fillId="0" borderId="5" xfId="0" applyBorder="1" applyAlignment="1"/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12" xfId="0" applyBorder="1" applyAlignment="1"/>
    <xf numFmtId="0" fontId="10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3" fillId="0" borderId="0" xfId="0" applyFont="1" applyFill="1" applyBorder="1" applyAlignment="1">
      <alignment horizontal="center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</cellXfs>
  <cellStyles count="38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Followed Hyperlink" xfId="326" builtinId="9" hidden="1"/>
    <cellStyle name="Followed Hyperlink" xfId="328" builtinId="9" hidden="1"/>
    <cellStyle name="Followed Hyperlink" xfId="330" builtinId="9" hidden="1"/>
    <cellStyle name="Followed Hyperlink" xfId="332" builtinId="9" hidden="1"/>
    <cellStyle name="Followed Hyperlink" xfId="334" builtinId="9" hidden="1"/>
    <cellStyle name="Followed Hyperlink" xfId="336" builtinId="9" hidden="1"/>
    <cellStyle name="Followed Hyperlink" xfId="338" builtinId="9" hidden="1"/>
    <cellStyle name="Followed Hyperlink" xfId="340" builtinId="9" hidden="1"/>
    <cellStyle name="Followed Hyperlink" xfId="342" builtinId="9" hidden="1"/>
    <cellStyle name="Followed Hyperlink" xfId="344" builtinId="9" hidden="1"/>
    <cellStyle name="Followed Hyperlink" xfId="346" builtinId="9" hidden="1"/>
    <cellStyle name="Followed Hyperlink" xfId="348" builtinId="9" hidden="1"/>
    <cellStyle name="Followed Hyperlink" xfId="350" builtinId="9" hidden="1"/>
    <cellStyle name="Followed Hyperlink" xfId="352" builtinId="9" hidden="1"/>
    <cellStyle name="Followed Hyperlink" xfId="354" builtinId="9" hidden="1"/>
    <cellStyle name="Followed Hyperlink" xfId="356" builtinId="9" hidden="1"/>
    <cellStyle name="Followed Hyperlink" xfId="358" builtinId="9" hidden="1"/>
    <cellStyle name="Followed Hyperlink" xfId="360" builtinId="9" hidden="1"/>
    <cellStyle name="Followed Hyperlink" xfId="362" builtinId="9" hidden="1"/>
    <cellStyle name="Followed Hyperlink" xfId="364" builtinId="9" hidden="1"/>
    <cellStyle name="Followed Hyperlink" xfId="366" builtinId="9" hidden="1"/>
    <cellStyle name="Followed Hyperlink" xfId="368" builtinId="9" hidden="1"/>
    <cellStyle name="Followed Hyperlink" xfId="370" builtinId="9" hidden="1"/>
    <cellStyle name="Followed Hyperlink" xfId="372" builtinId="9" hidden="1"/>
    <cellStyle name="Followed Hyperlink" xfId="374" builtinId="9" hidden="1"/>
    <cellStyle name="Followed Hyperlink" xfId="376" builtinId="9" hidden="1"/>
    <cellStyle name="Followed Hyperlink" xfId="378" builtinId="9" hidden="1"/>
    <cellStyle name="Followed Hyperlink" xfId="38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Hyperlink" xfId="337" builtinId="8" hidden="1"/>
    <cellStyle name="Hyperlink" xfId="339" builtinId="8" hidden="1"/>
    <cellStyle name="Hyperlink" xfId="341" builtinId="8" hidden="1"/>
    <cellStyle name="Hyperlink" xfId="343" builtinId="8" hidden="1"/>
    <cellStyle name="Hyperlink" xfId="345" builtinId="8" hidden="1"/>
    <cellStyle name="Hyperlink" xfId="347" builtinId="8" hidden="1"/>
    <cellStyle name="Hyperlink" xfId="349" builtinId="8" hidden="1"/>
    <cellStyle name="Hyperlink" xfId="351" builtinId="8" hidden="1"/>
    <cellStyle name="Hyperlink" xfId="353" builtinId="8" hidden="1"/>
    <cellStyle name="Hyperlink" xfId="355" builtinId="8" hidden="1"/>
    <cellStyle name="Hyperlink" xfId="357" builtinId="8" hidden="1"/>
    <cellStyle name="Hyperlink" xfId="359" builtinId="8" hidden="1"/>
    <cellStyle name="Hyperlink" xfId="361" builtinId="8" hidden="1"/>
    <cellStyle name="Hyperlink" xfId="363" builtinId="8" hidden="1"/>
    <cellStyle name="Hyperlink" xfId="365" builtinId="8" hidden="1"/>
    <cellStyle name="Hyperlink" xfId="367" builtinId="8" hidden="1"/>
    <cellStyle name="Hyperlink" xfId="369" builtinId="8" hidden="1"/>
    <cellStyle name="Hyperlink" xfId="371" builtinId="8" hidden="1"/>
    <cellStyle name="Hyperlink" xfId="373" builtinId="8" hidden="1"/>
    <cellStyle name="Hyperlink" xfId="375" builtinId="8" hidden="1"/>
    <cellStyle name="Hyperlink" xfId="377" builtinId="8" hidden="1"/>
    <cellStyle name="Hyperlink" xfId="379" builtinId="8" hidden="1"/>
    <cellStyle name="Normal" xfId="0" builtinId="0"/>
  </cellStyles>
  <dxfs count="0"/>
  <tableStyles count="0" defaultTableStyle="TableStyleMedium2" defaultPivotStyle="PivotStyleLight16"/>
  <colors>
    <mruColors>
      <color rgb="FFF8FF9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6.xml.rels><?xml version="1.0" encoding="UTF-8" standalone="yes"?>
<Relationships xmlns="http://schemas.openxmlformats.org/package/2006/relationships"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7.xml.rels><?xml version="1.0" encoding="UTF-8" standalone="yes"?>
<Relationships xmlns="http://schemas.openxmlformats.org/package/2006/relationships"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38.xml.rels><?xml version="1.0" encoding="UTF-8" standalone="yes"?>
<Relationships xmlns="http://schemas.openxmlformats.org/package/2006/relationships"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39.xml.rels><?xml version="1.0" encoding="UTF-8" standalone="yes"?>
<Relationships xmlns="http://schemas.openxmlformats.org/package/2006/relationships"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40.xml.rels><?xml version="1.0" encoding="UTF-8" standalone="yes"?>
<Relationships xmlns="http://schemas.openxmlformats.org/package/2006/relationships"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41.xml.rels><?xml version="1.0" encoding="UTF-8" standalone="yes"?>
<Relationships xmlns="http://schemas.openxmlformats.org/package/2006/relationships"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_rels/chart42.xml.rels><?xml version="1.0" encoding="UTF-8" standalone="yes"?>
<Relationships xmlns="http://schemas.openxmlformats.org/package/2006/relationships"><Relationship Id="rId2" Type="http://schemas.microsoft.com/office/2011/relationships/chartColorStyle" Target="colors41.xml"/><Relationship Id="rId1" Type="http://schemas.microsoft.com/office/2011/relationships/chartStyle" Target="style41.xml"/></Relationships>
</file>

<file path=xl/charts/_rels/chart43.xml.rels><?xml version="1.0" encoding="UTF-8" standalone="yes"?>
<Relationships xmlns="http://schemas.openxmlformats.org/package/2006/relationships"><Relationship Id="rId2" Type="http://schemas.microsoft.com/office/2011/relationships/chartColorStyle" Target="colors42.xml"/><Relationship Id="rId1" Type="http://schemas.microsoft.com/office/2011/relationships/chartStyle" Target="style4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Average</a:t>
            </a:r>
            <a:r>
              <a:rPr lang="en-US" baseline="0"/>
              <a:t> Price by # of Bedrooms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Mean Price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HouseSales_data!$AM$6:$AN$8</c:f>
              <c:strCache>
                <c:ptCount val="3"/>
                <c:pt idx="0">
                  <c:v>2 Bedrooms</c:v>
                </c:pt>
                <c:pt idx="1">
                  <c:v>3 Bedrooms</c:v>
                </c:pt>
                <c:pt idx="2">
                  <c:v>4 Bedrooms</c:v>
                </c:pt>
              </c:strCache>
            </c:strRef>
          </c:cat>
          <c:val>
            <c:numRef>
              <c:f>HouseSales_data!$AO$6:$AO$8</c:f>
              <c:numCache>
                <c:formatCode>"$"#,##0.00</c:formatCode>
                <c:ptCount val="3"/>
                <c:pt idx="0">
                  <c:v>396596.11392405065</c:v>
                </c:pt>
                <c:pt idx="1">
                  <c:v>435360.06400000001</c:v>
                </c:pt>
                <c:pt idx="2">
                  <c:v>513569.36842105264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0EA-AA41-A961-5C76EB030E98}"/>
            </c:ext>
          </c:extLst>
        </c:ser>
        <c:ser>
          <c:idx val="0"/>
          <c:order val="1"/>
          <c:tx>
            <c:v>Median Price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HouseSales_data!$AM$6:$AN$8</c:f>
              <c:strCache>
                <c:ptCount val="3"/>
                <c:pt idx="0">
                  <c:v>2 Bedrooms</c:v>
                </c:pt>
                <c:pt idx="1">
                  <c:v>3 Bedrooms</c:v>
                </c:pt>
                <c:pt idx="2">
                  <c:v>4 Bedrooms</c:v>
                </c:pt>
              </c:strCache>
            </c:strRef>
          </c:cat>
          <c:val>
            <c:numRef>
              <c:f>HouseSales_data!$AQ$6:$AQ$8</c:f>
              <c:numCache>
                <c:formatCode>General</c:formatCode>
                <c:ptCount val="3"/>
                <c:pt idx="0">
                  <c:v>375000</c:v>
                </c:pt>
                <c:pt idx="1">
                  <c:v>396475</c:v>
                </c:pt>
                <c:pt idx="2">
                  <c:v>475000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0EA-AA41-A961-5C76EB030E98}"/>
            </c:ext>
          </c:extLst>
        </c:ser>
        <c:ser>
          <c:idx val="2"/>
          <c:order val="2"/>
          <c:tx>
            <c:v>Standard Dev.</c:v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HouseSales_data!$AM$6:$AN$8</c:f>
              <c:strCache>
                <c:ptCount val="3"/>
                <c:pt idx="0">
                  <c:v>2 Bedrooms</c:v>
                </c:pt>
                <c:pt idx="1">
                  <c:v>3 Bedrooms</c:v>
                </c:pt>
                <c:pt idx="2">
                  <c:v>4 Bedrooms</c:v>
                </c:pt>
              </c:strCache>
            </c:strRef>
          </c:cat>
          <c:val>
            <c:numRef>
              <c:f>HouseSales_data!$AP$6:$AP$8</c:f>
              <c:numCache>
                <c:formatCode>"$"#,##0.00</c:formatCode>
                <c:ptCount val="3"/>
                <c:pt idx="0">
                  <c:v>162448.93060392441</c:v>
                </c:pt>
                <c:pt idx="1">
                  <c:v>182138.60968710316</c:v>
                </c:pt>
                <c:pt idx="2">
                  <c:v>199900.15011811728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0EA-AA41-A961-5C76EB030E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79635840"/>
        <c:axId val="2079906480"/>
      </c:barChart>
      <c:catAx>
        <c:axId val="20796358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79906480"/>
        <c:crosses val="autoZero"/>
        <c:auto val="1"/>
        <c:lblAlgn val="ctr"/>
        <c:lblOffset val="100"/>
        <c:noMultiLvlLbl val="0"/>
      </c:catAx>
      <c:valAx>
        <c:axId val="20799064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796358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Average</a:t>
            </a:r>
            <a:r>
              <a:rPr lang="en-US" baseline="0"/>
              <a:t> Price by # of Bathrooms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Mean Price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HouseSales_data!$AM$10:$AM$12</c:f>
              <c:strCache>
                <c:ptCount val="3"/>
                <c:pt idx="0">
                  <c:v>1 Bathroom</c:v>
                </c:pt>
                <c:pt idx="1">
                  <c:v>2 Bathrooms</c:v>
                </c:pt>
                <c:pt idx="2">
                  <c:v>3 Bathrooms</c:v>
                </c:pt>
              </c:strCache>
            </c:strRef>
          </c:cat>
          <c:val>
            <c:numRef>
              <c:f>HouseSales_data!$AO$10:$AO$12</c:f>
              <c:numCache>
                <c:formatCode>"$"#,##0.00</c:formatCode>
                <c:ptCount val="3"/>
                <c:pt idx="0">
                  <c:v>385150.81545064377</c:v>
                </c:pt>
                <c:pt idx="1">
                  <c:v>504608.6846473029</c:v>
                </c:pt>
                <c:pt idx="2">
                  <c:v>640024.5384615385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F12-C34A-85FD-9FCFB8442429}"/>
            </c:ext>
          </c:extLst>
        </c:ser>
        <c:ser>
          <c:idx val="1"/>
          <c:order val="1"/>
          <c:tx>
            <c:v>Median Price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HouseSales_data!$AM$10:$AM$12</c:f>
              <c:strCache>
                <c:ptCount val="3"/>
                <c:pt idx="0">
                  <c:v>1 Bathroom</c:v>
                </c:pt>
                <c:pt idx="1">
                  <c:v>2 Bathrooms</c:v>
                </c:pt>
                <c:pt idx="2">
                  <c:v>3 Bathrooms</c:v>
                </c:pt>
              </c:strCache>
            </c:strRef>
          </c:cat>
          <c:val>
            <c:numRef>
              <c:f>HouseSales_data!$AQ$10:$AQ$12</c:f>
              <c:numCache>
                <c:formatCode>General</c:formatCode>
                <c:ptCount val="3"/>
                <c:pt idx="0">
                  <c:v>360000</c:v>
                </c:pt>
                <c:pt idx="1">
                  <c:v>465950</c:v>
                </c:pt>
                <c:pt idx="2">
                  <c:v>650500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F12-C34A-85FD-9FCFB8442429}"/>
            </c:ext>
          </c:extLst>
        </c:ser>
        <c:ser>
          <c:idx val="3"/>
          <c:order val="2"/>
          <c:tx>
            <c:v>Standard Dev.</c:v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HouseSales_data!$AM$10:$AM$12</c:f>
              <c:strCache>
                <c:ptCount val="3"/>
                <c:pt idx="0">
                  <c:v>1 Bathroom</c:v>
                </c:pt>
                <c:pt idx="1">
                  <c:v>2 Bathrooms</c:v>
                </c:pt>
                <c:pt idx="2">
                  <c:v>3 Bathrooms</c:v>
                </c:pt>
              </c:strCache>
            </c:strRef>
          </c:cat>
          <c:val>
            <c:numRef>
              <c:f>HouseSales_data!$AP$10:$AP$12</c:f>
              <c:numCache>
                <c:formatCode>"$"#,##0.00</c:formatCode>
                <c:ptCount val="3"/>
                <c:pt idx="0">
                  <c:v>150713.38260012554</c:v>
                </c:pt>
                <c:pt idx="1">
                  <c:v>197806.02882297806</c:v>
                </c:pt>
                <c:pt idx="2">
                  <c:v>26287328064.553528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F12-C34A-85FD-9FCFB84424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1852011568"/>
        <c:axId val="-2009675152"/>
      </c:barChart>
      <c:catAx>
        <c:axId val="-18520115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2009675152"/>
        <c:crosses val="autoZero"/>
        <c:auto val="1"/>
        <c:lblAlgn val="ctr"/>
        <c:lblOffset val="100"/>
        <c:noMultiLvlLbl val="0"/>
      </c:catAx>
      <c:valAx>
        <c:axId val="-20096751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8520115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Average</a:t>
            </a:r>
            <a:r>
              <a:rPr lang="en-US" baseline="0"/>
              <a:t> Price by Grade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Mean Price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HouseSales_data!$AM$10:$AM$12</c:f>
              <c:strCache>
                <c:ptCount val="3"/>
                <c:pt idx="0">
                  <c:v>1 Bathroom</c:v>
                </c:pt>
                <c:pt idx="1">
                  <c:v>2 Bathrooms</c:v>
                </c:pt>
                <c:pt idx="2">
                  <c:v>3 Bathrooms</c:v>
                </c:pt>
              </c:strCache>
            </c:strRef>
          </c:cat>
          <c:val>
            <c:numRef>
              <c:f>HouseSales_data!$AO$10:$AO$12</c:f>
              <c:numCache>
                <c:formatCode>"$"#,##0.00</c:formatCode>
                <c:ptCount val="3"/>
                <c:pt idx="0">
                  <c:v>385150.81545064377</c:v>
                </c:pt>
                <c:pt idx="1">
                  <c:v>504608.6846473029</c:v>
                </c:pt>
                <c:pt idx="2">
                  <c:v>640024.5384615385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981-1044-80AB-A3C6B7629534}"/>
            </c:ext>
          </c:extLst>
        </c:ser>
        <c:ser>
          <c:idx val="1"/>
          <c:order val="1"/>
          <c:tx>
            <c:v>Median Price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HouseSales_data!$AM$10:$AM$12</c:f>
              <c:strCache>
                <c:ptCount val="3"/>
                <c:pt idx="0">
                  <c:v>1 Bathroom</c:v>
                </c:pt>
                <c:pt idx="1">
                  <c:v>2 Bathrooms</c:v>
                </c:pt>
                <c:pt idx="2">
                  <c:v>3 Bathrooms</c:v>
                </c:pt>
              </c:strCache>
            </c:strRef>
          </c:cat>
          <c:val>
            <c:numRef>
              <c:f>HouseSales_data!$AQ$10:$AQ$12</c:f>
              <c:numCache>
                <c:formatCode>General</c:formatCode>
                <c:ptCount val="3"/>
                <c:pt idx="0">
                  <c:v>360000</c:v>
                </c:pt>
                <c:pt idx="1">
                  <c:v>465950</c:v>
                </c:pt>
                <c:pt idx="2">
                  <c:v>650500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981-1044-80AB-A3C6B7629534}"/>
            </c:ext>
          </c:extLst>
        </c:ser>
        <c:ser>
          <c:idx val="3"/>
          <c:order val="2"/>
          <c:tx>
            <c:v>Standard Dev.</c:v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HouseSales_data!$AM$10:$AM$12</c:f>
              <c:strCache>
                <c:ptCount val="3"/>
                <c:pt idx="0">
                  <c:v>1 Bathroom</c:v>
                </c:pt>
                <c:pt idx="1">
                  <c:v>2 Bathrooms</c:v>
                </c:pt>
                <c:pt idx="2">
                  <c:v>3 Bathrooms</c:v>
                </c:pt>
              </c:strCache>
            </c:strRef>
          </c:cat>
          <c:val>
            <c:numRef>
              <c:f>HouseSales_data!$AP$10:$AP$12</c:f>
              <c:numCache>
                <c:formatCode>"$"#,##0.00</c:formatCode>
                <c:ptCount val="3"/>
                <c:pt idx="0">
                  <c:v>150713.38260012554</c:v>
                </c:pt>
                <c:pt idx="1">
                  <c:v>197806.02882297806</c:v>
                </c:pt>
                <c:pt idx="2">
                  <c:v>26287328064.553528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981-1044-80AB-A3C6B76295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1818788736"/>
        <c:axId val="-1819232816"/>
      </c:barChart>
      <c:catAx>
        <c:axId val="-18187887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819232816"/>
        <c:crosses val="autoZero"/>
        <c:auto val="1"/>
        <c:lblAlgn val="ctr"/>
        <c:lblOffset val="100"/>
        <c:noMultiLvlLbl val="0"/>
      </c:catAx>
      <c:valAx>
        <c:axId val="-18192328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8187887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Average</a:t>
            </a:r>
            <a:r>
              <a:rPr lang="en-US" baseline="0"/>
              <a:t> SQFT of Home by # of Bedrooms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Mean SQFT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HouseSales_data!$AM$6:$AN$8</c:f>
              <c:strCache>
                <c:ptCount val="3"/>
                <c:pt idx="0">
                  <c:v>2 Bedrooms</c:v>
                </c:pt>
                <c:pt idx="1">
                  <c:v>3 Bedrooms</c:v>
                </c:pt>
                <c:pt idx="2">
                  <c:v>4 Bedrooms</c:v>
                </c:pt>
              </c:strCache>
            </c:strRef>
          </c:cat>
          <c:val>
            <c:numRef>
              <c:f>HouseSales_data!$AS$6:$AS$8</c:f>
              <c:numCache>
                <c:formatCode>0.00</c:formatCode>
                <c:ptCount val="3"/>
                <c:pt idx="0" formatCode="General">
                  <c:v>1232.4430379746836</c:v>
                </c:pt>
                <c:pt idx="1">
                  <c:v>1740.3</c:v>
                </c:pt>
                <c:pt idx="2">
                  <c:v>2379.1929824561403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821-7848-9878-24ECA8199729}"/>
            </c:ext>
          </c:extLst>
        </c:ser>
        <c:ser>
          <c:idx val="0"/>
          <c:order val="1"/>
          <c:tx>
            <c:v>Median SQFT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HouseSales_data!$AM$6:$AN$8</c:f>
              <c:strCache>
                <c:ptCount val="3"/>
                <c:pt idx="0">
                  <c:v>2 Bedrooms</c:v>
                </c:pt>
                <c:pt idx="1">
                  <c:v>3 Bedrooms</c:v>
                </c:pt>
                <c:pt idx="2">
                  <c:v>4 Bedrooms</c:v>
                </c:pt>
              </c:strCache>
            </c:strRef>
          </c:cat>
          <c:val>
            <c:numRef>
              <c:f>HouseSales_data!$AU$6:$AU$8</c:f>
              <c:numCache>
                <c:formatCode>General</c:formatCode>
                <c:ptCount val="3"/>
                <c:pt idx="0" formatCode="0.00">
                  <c:v>1160</c:v>
                </c:pt>
                <c:pt idx="1">
                  <c:v>1670</c:v>
                </c:pt>
                <c:pt idx="2">
                  <c:v>2300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821-7848-9878-24ECA8199729}"/>
            </c:ext>
          </c:extLst>
        </c:ser>
        <c:ser>
          <c:idx val="2"/>
          <c:order val="2"/>
          <c:tx>
            <c:v>Standard Dev.</c:v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HouseSales_data!$AM$6:$AN$8</c:f>
              <c:strCache>
                <c:ptCount val="3"/>
                <c:pt idx="0">
                  <c:v>2 Bedrooms</c:v>
                </c:pt>
                <c:pt idx="1">
                  <c:v>3 Bedrooms</c:v>
                </c:pt>
                <c:pt idx="2">
                  <c:v>4 Bedrooms</c:v>
                </c:pt>
              </c:strCache>
            </c:strRef>
          </c:cat>
          <c:val>
            <c:numRef>
              <c:f>HouseSales_data!$AT$6:$AT$8</c:f>
              <c:numCache>
                <c:formatCode>0.00</c:formatCode>
                <c:ptCount val="3"/>
                <c:pt idx="0">
                  <c:v>444.27176791352753</c:v>
                </c:pt>
                <c:pt idx="1">
                  <c:v>554.61564715058034</c:v>
                </c:pt>
                <c:pt idx="2">
                  <c:v>694.94913327006691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821-7848-9878-24ECA81997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1818591760"/>
        <c:axId val="-1818833552"/>
      </c:barChart>
      <c:catAx>
        <c:axId val="-18185917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818833552"/>
        <c:crosses val="autoZero"/>
        <c:auto val="1"/>
        <c:lblAlgn val="ctr"/>
        <c:lblOffset val="100"/>
        <c:noMultiLvlLbl val="0"/>
      </c:catAx>
      <c:valAx>
        <c:axId val="-18188335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8185917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Average</a:t>
            </a:r>
            <a:r>
              <a:rPr lang="en-US" baseline="0"/>
              <a:t> SQFT of Home by # of Bathrooms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Mean SQFT</c:v>
          </c:tx>
          <c:spPr>
            <a:solidFill>
              <a:schemeClr val="tx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HouseSales_data!$AM$10:$AM$12</c:f>
              <c:strCache>
                <c:ptCount val="3"/>
                <c:pt idx="0">
                  <c:v>1 Bathroom</c:v>
                </c:pt>
                <c:pt idx="1">
                  <c:v>2 Bathrooms</c:v>
                </c:pt>
                <c:pt idx="2">
                  <c:v>3 Bathrooms</c:v>
                </c:pt>
              </c:strCache>
            </c:strRef>
          </c:cat>
          <c:val>
            <c:numRef>
              <c:f>HouseSales_data!$AS$10:$AS$12</c:f>
              <c:numCache>
                <c:formatCode>0.00</c:formatCode>
                <c:ptCount val="3"/>
                <c:pt idx="0">
                  <c:v>1453.1030042918455</c:v>
                </c:pt>
                <c:pt idx="1">
                  <c:v>2192.1452282157675</c:v>
                </c:pt>
                <c:pt idx="2">
                  <c:v>2784.6153846153848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9A-834F-ACA3-9F63D8FD53D3}"/>
            </c:ext>
          </c:extLst>
        </c:ser>
        <c:ser>
          <c:idx val="1"/>
          <c:order val="1"/>
          <c:tx>
            <c:v>Median SQFT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HouseSales_data!$AM$10:$AM$12</c:f>
              <c:strCache>
                <c:ptCount val="3"/>
                <c:pt idx="0">
                  <c:v>1 Bathroom</c:v>
                </c:pt>
                <c:pt idx="1">
                  <c:v>2 Bathrooms</c:v>
                </c:pt>
                <c:pt idx="2">
                  <c:v>3 Bathrooms</c:v>
                </c:pt>
              </c:strCache>
            </c:strRef>
          </c:cat>
          <c:val>
            <c:numRef>
              <c:f>HouseSales_data!$AU$10:$AU$12</c:f>
              <c:numCache>
                <c:formatCode>General</c:formatCode>
                <c:ptCount val="3"/>
                <c:pt idx="0">
                  <c:v>1410</c:v>
                </c:pt>
                <c:pt idx="1">
                  <c:v>2120</c:v>
                </c:pt>
                <c:pt idx="2">
                  <c:v>2955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B9A-834F-ACA3-9F63D8FD53D3}"/>
            </c:ext>
          </c:extLst>
        </c:ser>
        <c:ser>
          <c:idx val="3"/>
          <c:order val="2"/>
          <c:tx>
            <c:v>Standard Dev.</c:v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HouseSales_data!$AM$10:$AM$12</c:f>
              <c:strCache>
                <c:ptCount val="3"/>
                <c:pt idx="0">
                  <c:v>1 Bathroom</c:v>
                </c:pt>
                <c:pt idx="1">
                  <c:v>2 Bathrooms</c:v>
                </c:pt>
                <c:pt idx="2">
                  <c:v>3 Bathrooms</c:v>
                </c:pt>
              </c:strCache>
            </c:strRef>
          </c:cat>
          <c:val>
            <c:numRef>
              <c:f>HouseSales_data!$AT$10:$AT$12</c:f>
              <c:numCache>
                <c:formatCode>0.00</c:formatCode>
                <c:ptCount val="3"/>
                <c:pt idx="0">
                  <c:v>460.14074649585524</c:v>
                </c:pt>
                <c:pt idx="1">
                  <c:v>643.00902636553394</c:v>
                </c:pt>
                <c:pt idx="2">
                  <c:v>874.88619040069761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B9A-834F-ACA3-9F63D8FD53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2009860208"/>
        <c:axId val="-1819062240"/>
      </c:barChart>
      <c:catAx>
        <c:axId val="-20098602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819062240"/>
        <c:crosses val="autoZero"/>
        <c:auto val="1"/>
        <c:lblAlgn val="ctr"/>
        <c:lblOffset val="100"/>
        <c:noMultiLvlLbl val="0"/>
      </c:catAx>
      <c:valAx>
        <c:axId val="-18190622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20098602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Average</a:t>
            </a:r>
            <a:r>
              <a:rPr lang="en-US" baseline="0"/>
              <a:t> SQFT of Home by Grade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Mean SQFT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HouseSales_data!$AM$14:$AM$19</c:f>
              <c:numCache>
                <c:formatCode>General</c:formatCode>
                <c:ptCount val="6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</c:numCache>
            </c:numRef>
          </c:cat>
          <c:val>
            <c:numRef>
              <c:f>HouseSales_data!$AS$14:$AS$19</c:f>
              <c:numCache>
                <c:formatCode>0.00</c:formatCode>
                <c:ptCount val="6"/>
                <c:pt idx="0">
                  <c:v>995.375</c:v>
                </c:pt>
                <c:pt idx="1">
                  <c:v>1263.0740740740741</c:v>
                </c:pt>
                <c:pt idx="2">
                  <c:v>1615.2370689655172</c:v>
                </c:pt>
                <c:pt idx="3">
                  <c:v>2119.4255319148938</c:v>
                </c:pt>
                <c:pt idx="4">
                  <c:v>2808.8363636363638</c:v>
                </c:pt>
                <c:pt idx="5">
                  <c:v>3505.1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CD8-4F45-99FC-1F378FD82E3E}"/>
            </c:ext>
          </c:extLst>
        </c:ser>
        <c:ser>
          <c:idx val="2"/>
          <c:order val="1"/>
          <c:tx>
            <c:v>Median SQFT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HouseSales_data!$AM$14:$AM$19</c:f>
              <c:numCache>
                <c:formatCode>General</c:formatCode>
                <c:ptCount val="6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</c:numCache>
            </c:numRef>
          </c:cat>
          <c:val>
            <c:numRef>
              <c:f>HouseSales_data!$AU$14:$AU$19</c:f>
              <c:numCache>
                <c:formatCode>General</c:formatCode>
                <c:ptCount val="6"/>
                <c:pt idx="0">
                  <c:v>985</c:v>
                </c:pt>
                <c:pt idx="1">
                  <c:v>1135</c:v>
                </c:pt>
                <c:pt idx="2">
                  <c:v>1580</c:v>
                </c:pt>
                <c:pt idx="3">
                  <c:v>2080</c:v>
                </c:pt>
                <c:pt idx="4">
                  <c:v>2800</c:v>
                </c:pt>
                <c:pt idx="5">
                  <c:v>3590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CD8-4F45-99FC-1F378FD82E3E}"/>
            </c:ext>
          </c:extLst>
        </c:ser>
        <c:ser>
          <c:idx val="1"/>
          <c:order val="2"/>
          <c:tx>
            <c:v>Standard Dev.</c:v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HouseSales_data!$AM$14:$AM$19</c:f>
              <c:numCache>
                <c:formatCode>General</c:formatCode>
                <c:ptCount val="6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</c:numCache>
            </c:numRef>
          </c:cat>
          <c:val>
            <c:numRef>
              <c:f>HouseSales_data!$AT$14:$AT$19</c:f>
              <c:numCache>
                <c:formatCode>0.00</c:formatCode>
                <c:ptCount val="6"/>
                <c:pt idx="0">
                  <c:v>205.29347460230127</c:v>
                </c:pt>
                <c:pt idx="1">
                  <c:v>429.59405374525073</c:v>
                </c:pt>
                <c:pt idx="2">
                  <c:v>451.36305330927411</c:v>
                </c:pt>
                <c:pt idx="3">
                  <c:v>543.07379443369166</c:v>
                </c:pt>
                <c:pt idx="4">
                  <c:v>737.43275308319801</c:v>
                </c:pt>
                <c:pt idx="5">
                  <c:v>458.99466227833267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CD8-4F45-99FC-1F378FD82E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1820283744"/>
        <c:axId val="-1819472144"/>
      </c:barChart>
      <c:catAx>
        <c:axId val="-18202837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819472144"/>
        <c:crosses val="autoZero"/>
        <c:auto val="1"/>
        <c:lblAlgn val="ctr"/>
        <c:lblOffset val="100"/>
        <c:noMultiLvlLbl val="0"/>
      </c:catAx>
      <c:valAx>
        <c:axId val="-18194721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8202837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Average</a:t>
            </a:r>
            <a:r>
              <a:rPr lang="en-US" baseline="0"/>
              <a:t> </a:t>
            </a:r>
            <a:r>
              <a:rPr lang="en-US"/>
              <a:t>Price by # of Bedrooms</a:t>
            </a:r>
          </a:p>
        </c:rich>
      </c:tx>
      <c:layout>
        <c:manualLayout>
          <c:xMode val="edge"/>
          <c:yMode val="edge"/>
          <c:x val="0.26363665326764102"/>
          <c:y val="4.166680863000830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v>MIN</c:v>
          </c:tx>
          <c:spPr>
            <a:noFill/>
            <a:ln>
              <a:noFill/>
            </a:ln>
            <a:effectLst/>
          </c:spPr>
          <c:invertIfNegative val="0"/>
          <c:cat>
            <c:strRef>
              <c:f>HouseSales_data!$BP$36:$BQ$38</c:f>
              <c:strCache>
                <c:ptCount val="3"/>
                <c:pt idx="0">
                  <c:v>2 Bedrooms</c:v>
                </c:pt>
                <c:pt idx="1">
                  <c:v>3 Bedrooms</c:v>
                </c:pt>
                <c:pt idx="2">
                  <c:v>4 Bedrooms</c:v>
                </c:pt>
              </c:strCache>
            </c:strRef>
          </c:cat>
          <c:val>
            <c:numRef>
              <c:f>HouseSales_data!$BR$59:$BR$61</c:f>
              <c:numCache>
                <c:formatCode>"$"#,##0.00</c:formatCode>
                <c:ptCount val="3"/>
                <c:pt idx="0">
                  <c:v>155000</c:v>
                </c:pt>
                <c:pt idx="1">
                  <c:v>125000</c:v>
                </c:pt>
                <c:pt idx="2">
                  <c:v>179000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1F-6C41-AEDC-BE7FF12E1DD8}"/>
            </c:ext>
          </c:extLst>
        </c:ser>
        <c:ser>
          <c:idx val="1"/>
          <c:order val="1"/>
          <c:tx>
            <c:v>Q1</c:v>
          </c:tx>
          <c:spPr>
            <a:noFill/>
            <a:ln>
              <a:noFill/>
            </a:ln>
            <a:effectLst/>
          </c:spPr>
          <c:invertIfNegative val="0"/>
          <c:errBars>
            <c:errBarType val="minus"/>
            <c:errValType val="cust"/>
            <c:noEndCap val="0"/>
            <c:plus>
              <c:numRef>
                <c:f>HouseSales_data!$BS$59:$BS$61</c:f>
                <c:numCache>
                  <c:formatCode>General</c:formatCode>
                  <c:ptCount val="3"/>
                  <c:pt idx="0">
                    <c:v>110000</c:v>
                  </c:pt>
                  <c:pt idx="1">
                    <c:v>173000</c:v>
                  </c:pt>
                  <c:pt idx="2">
                    <c:v>173000</c:v>
                  </c:pt>
                </c:numCache>
              </c:numRef>
            </c:plus>
            <c:minus>
              <c:numRef>
                <c:f>HouseSales_data!$BS$59:$BS$61</c:f>
                <c:numCache>
                  <c:formatCode>General</c:formatCode>
                  <c:ptCount val="3"/>
                  <c:pt idx="0">
                    <c:v>110000</c:v>
                  </c:pt>
                  <c:pt idx="1">
                    <c:v>173000</c:v>
                  </c:pt>
                  <c:pt idx="2">
                    <c:v>173000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HouseSales_data!$BP$36:$BQ$38</c:f>
              <c:strCache>
                <c:ptCount val="3"/>
                <c:pt idx="0">
                  <c:v>2 Bedrooms</c:v>
                </c:pt>
                <c:pt idx="1">
                  <c:v>3 Bedrooms</c:v>
                </c:pt>
                <c:pt idx="2">
                  <c:v>4 Bedrooms</c:v>
                </c:pt>
              </c:strCache>
            </c:strRef>
          </c:cat>
          <c:val>
            <c:numRef>
              <c:f>HouseSales_data!$BS$59:$BS$61</c:f>
              <c:numCache>
                <c:formatCode>"$"#,##0.00</c:formatCode>
                <c:ptCount val="3"/>
                <c:pt idx="0">
                  <c:v>110000</c:v>
                </c:pt>
                <c:pt idx="1">
                  <c:v>173000</c:v>
                </c:pt>
                <c:pt idx="2">
                  <c:v>173000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A1F-6C41-AEDC-BE7FF12E1DD8}"/>
            </c:ext>
          </c:extLst>
        </c:ser>
        <c:ser>
          <c:idx val="2"/>
          <c:order val="2"/>
          <c:tx>
            <c:v>MEDIAN</c:v>
          </c:tx>
          <c:spPr>
            <a:solidFill>
              <a:srgbClr val="FFFF00"/>
            </a:solidFill>
            <a:ln>
              <a:noFill/>
            </a:ln>
            <a:effectLst/>
          </c:spPr>
          <c:invertIfNegative val="0"/>
          <c:cat>
            <c:strRef>
              <c:f>HouseSales_data!$BP$36:$BQ$38</c:f>
              <c:strCache>
                <c:ptCount val="3"/>
                <c:pt idx="0">
                  <c:v>2 Bedrooms</c:v>
                </c:pt>
                <c:pt idx="1">
                  <c:v>3 Bedrooms</c:v>
                </c:pt>
                <c:pt idx="2">
                  <c:v>4 Bedrooms</c:v>
                </c:pt>
              </c:strCache>
            </c:strRef>
          </c:cat>
          <c:val>
            <c:numRef>
              <c:f>HouseSales_data!$BT$59:$BT$61</c:f>
              <c:numCache>
                <c:formatCode>"$"#,##0.00</c:formatCode>
                <c:ptCount val="3"/>
                <c:pt idx="0">
                  <c:v>110000</c:v>
                </c:pt>
                <c:pt idx="1">
                  <c:v>98475</c:v>
                </c:pt>
                <c:pt idx="2">
                  <c:v>123000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A1F-6C41-AEDC-BE7FF12E1DD8}"/>
            </c:ext>
          </c:extLst>
        </c:ser>
        <c:ser>
          <c:idx val="3"/>
          <c:order val="3"/>
          <c:tx>
            <c:v>Q3</c:v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errBars>
            <c:errBarType val="plus"/>
            <c:errValType val="cust"/>
            <c:noEndCap val="0"/>
            <c:plus>
              <c:numRef>
                <c:f>HouseSales_data!$BV$59:$BV$61</c:f>
                <c:numCache>
                  <c:formatCode>General</c:formatCode>
                  <c:ptCount val="3"/>
                  <c:pt idx="0">
                    <c:v>520000</c:v>
                  </c:pt>
                  <c:pt idx="1">
                    <c:v>400250</c:v>
                  </c:pt>
                  <c:pt idx="2">
                    <c:v>335000</c:v>
                  </c:pt>
                </c:numCache>
              </c:numRef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HouseSales_data!$BP$36:$BQ$38</c:f>
              <c:strCache>
                <c:ptCount val="3"/>
                <c:pt idx="0">
                  <c:v>2 Bedrooms</c:v>
                </c:pt>
                <c:pt idx="1">
                  <c:v>3 Bedrooms</c:v>
                </c:pt>
                <c:pt idx="2">
                  <c:v>4 Bedrooms</c:v>
                </c:pt>
              </c:strCache>
            </c:strRef>
          </c:cat>
          <c:val>
            <c:numRef>
              <c:f>HouseSales_data!$BU$59:$BU$61</c:f>
              <c:numCache>
                <c:formatCode>"$"#,##0.00</c:formatCode>
                <c:ptCount val="3"/>
                <c:pt idx="0">
                  <c:v>90000</c:v>
                </c:pt>
                <c:pt idx="1">
                  <c:v>157775</c:v>
                </c:pt>
                <c:pt idx="2">
                  <c:v>185000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A1F-6C41-AEDC-BE7FF12E1DD8}"/>
            </c:ext>
          </c:extLst>
        </c:ser>
        <c:ser>
          <c:idx val="4"/>
          <c:order val="4"/>
          <c:tx>
            <c:v>MAX</c:v>
          </c:tx>
          <c:spPr>
            <a:noFill/>
            <a:ln cmpd="dbl">
              <a:noFill/>
              <a:prstDash val="solid"/>
            </a:ln>
            <a:effectLst/>
          </c:spPr>
          <c:invertIfNegative val="0"/>
          <c:cat>
            <c:strRef>
              <c:f>HouseSales_data!$BP$36:$BQ$38</c:f>
              <c:strCache>
                <c:ptCount val="3"/>
                <c:pt idx="0">
                  <c:v>2 Bedrooms</c:v>
                </c:pt>
                <c:pt idx="1">
                  <c:v>3 Bedrooms</c:v>
                </c:pt>
                <c:pt idx="2">
                  <c:v>4 Bedrooms</c:v>
                </c:pt>
              </c:strCache>
            </c:strRef>
          </c:cat>
          <c:val>
            <c:numRef>
              <c:f>HouseSales_data!$BV$59:$BV$61</c:f>
              <c:numCache>
                <c:formatCode>"$"#,##0.00</c:formatCode>
                <c:ptCount val="3"/>
                <c:pt idx="0">
                  <c:v>520000</c:v>
                </c:pt>
                <c:pt idx="1">
                  <c:v>400250</c:v>
                </c:pt>
                <c:pt idx="2">
                  <c:v>335000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A1F-6C41-AEDC-BE7FF12E1D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5"/>
        <c:overlap val="100"/>
        <c:axId val="-1818876576"/>
        <c:axId val="-1818874256"/>
      </c:barChart>
      <c:catAx>
        <c:axId val="-181887657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818874256"/>
        <c:crosses val="autoZero"/>
        <c:auto val="1"/>
        <c:lblAlgn val="ctr"/>
        <c:lblOffset val="100"/>
        <c:noMultiLvlLbl val="0"/>
      </c:catAx>
      <c:valAx>
        <c:axId val="-18188742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8188765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Average</a:t>
            </a:r>
            <a:r>
              <a:rPr lang="en-US" baseline="0"/>
              <a:t> </a:t>
            </a:r>
            <a:r>
              <a:rPr lang="en-US"/>
              <a:t>Price by # of Bathrooms</a:t>
            </a:r>
          </a:p>
        </c:rich>
      </c:tx>
      <c:layout>
        <c:manualLayout>
          <c:xMode val="edge"/>
          <c:yMode val="edge"/>
          <c:x val="0.26363665326764102"/>
          <c:y val="4.166680863000830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7198453045743001"/>
          <c:y val="0.19591539915318101"/>
          <c:w val="0.76180185833831404"/>
          <c:h val="0.69109225285645703"/>
        </c:manualLayout>
      </c:layout>
      <c:barChart>
        <c:barDir val="bar"/>
        <c:grouping val="stacked"/>
        <c:varyColors val="0"/>
        <c:ser>
          <c:idx val="0"/>
          <c:order val="0"/>
          <c:spPr>
            <a:noFill/>
            <a:ln>
              <a:noFill/>
            </a:ln>
            <a:effectLst/>
          </c:spPr>
          <c:invertIfNegative val="0"/>
          <c:cat>
            <c:strRef>
              <c:f>HouseSales_data!$BP$63:$BQ$65</c:f>
              <c:strCache>
                <c:ptCount val="3"/>
                <c:pt idx="0">
                  <c:v>1 Bathroom</c:v>
                </c:pt>
                <c:pt idx="1">
                  <c:v>2 Bathrooms</c:v>
                </c:pt>
                <c:pt idx="2">
                  <c:v>3 Bathrooms</c:v>
                </c:pt>
              </c:strCache>
            </c:strRef>
          </c:cat>
          <c:val>
            <c:numRef>
              <c:f>HouseSales_data!$BR$63:$BR$65</c:f>
              <c:numCache>
                <c:formatCode>"$"#,##0.00</c:formatCode>
                <c:ptCount val="3"/>
                <c:pt idx="0">
                  <c:v>125000</c:v>
                </c:pt>
                <c:pt idx="1">
                  <c:v>158000</c:v>
                </c:pt>
                <c:pt idx="2">
                  <c:v>248000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C5-094F-AB21-DE97381869F8}"/>
            </c:ext>
          </c:extLst>
        </c:ser>
        <c:ser>
          <c:idx val="1"/>
          <c:order val="1"/>
          <c:spPr>
            <a:noFill/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Ref>
                <c:f>HouseSales_data!$BS$63:$BS$65</c:f>
                <c:numCache>
                  <c:formatCode>General</c:formatCode>
                  <c:ptCount val="3"/>
                  <c:pt idx="0">
                    <c:v>146500</c:v>
                  </c:pt>
                  <c:pt idx="1">
                    <c:v>181975</c:v>
                  </c:pt>
                  <c:pt idx="2">
                    <c:v>279125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HouseSales_data!$BP$63:$BQ$65</c:f>
              <c:strCache>
                <c:ptCount val="3"/>
                <c:pt idx="0">
                  <c:v>1 Bathroom</c:v>
                </c:pt>
                <c:pt idx="1">
                  <c:v>2 Bathrooms</c:v>
                </c:pt>
                <c:pt idx="2">
                  <c:v>3 Bathrooms</c:v>
                </c:pt>
              </c:strCache>
            </c:strRef>
          </c:cat>
          <c:val>
            <c:numRef>
              <c:f>HouseSales_data!$BS$63:$BS$65</c:f>
              <c:numCache>
                <c:formatCode>"$"#,##0.00</c:formatCode>
                <c:ptCount val="3"/>
                <c:pt idx="0">
                  <c:v>146500</c:v>
                </c:pt>
                <c:pt idx="1">
                  <c:v>181975</c:v>
                </c:pt>
                <c:pt idx="2">
                  <c:v>279125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DC5-094F-AB21-DE97381869F8}"/>
            </c:ext>
          </c:extLst>
        </c:ser>
        <c:ser>
          <c:idx val="2"/>
          <c:order val="2"/>
          <c:spPr>
            <a:solidFill>
              <a:srgbClr val="FFFF00"/>
            </a:solidFill>
            <a:ln>
              <a:noFill/>
            </a:ln>
            <a:effectLst/>
          </c:spPr>
          <c:invertIfNegative val="0"/>
          <c:cat>
            <c:strRef>
              <c:f>HouseSales_data!$BP$63:$BQ$65</c:f>
              <c:strCache>
                <c:ptCount val="3"/>
                <c:pt idx="0">
                  <c:v>1 Bathroom</c:v>
                </c:pt>
                <c:pt idx="1">
                  <c:v>2 Bathrooms</c:v>
                </c:pt>
                <c:pt idx="2">
                  <c:v>3 Bathrooms</c:v>
                </c:pt>
              </c:strCache>
            </c:strRef>
          </c:cat>
          <c:val>
            <c:numRef>
              <c:f>HouseSales_data!$BT$63:$BT$65</c:f>
              <c:numCache>
                <c:formatCode>"$"#,##0.00</c:formatCode>
                <c:ptCount val="3"/>
                <c:pt idx="0">
                  <c:v>88500</c:v>
                </c:pt>
                <c:pt idx="1">
                  <c:v>125975</c:v>
                </c:pt>
                <c:pt idx="2">
                  <c:v>123375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DC5-094F-AB21-DE97381869F8}"/>
            </c:ext>
          </c:extLst>
        </c:ser>
        <c:ser>
          <c:idx val="3"/>
          <c:order val="3"/>
          <c:spPr>
            <a:solidFill>
              <a:srgbClr val="FF0000"/>
            </a:solidFill>
            <a:ln>
              <a:noFill/>
            </a:ln>
            <a:effectLst/>
          </c:spPr>
          <c:invertIfNegative val="0"/>
          <c:errBars>
            <c:errBarType val="plus"/>
            <c:errValType val="cust"/>
            <c:noEndCap val="0"/>
            <c:plus>
              <c:numRef>
                <c:f>HouseSales_data!$BV$63:$BV$65</c:f>
                <c:numCache>
                  <c:formatCode>General</c:formatCode>
                  <c:ptCount val="3"/>
                  <c:pt idx="0">
                    <c:v>453000</c:v>
                  </c:pt>
                  <c:pt idx="1">
                    <c:v>338000</c:v>
                  </c:pt>
                  <c:pt idx="2">
                    <c:v>176250</c:v>
                  </c:pt>
                </c:numCache>
              </c:numRef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HouseSales_data!$BP$63:$BQ$65</c:f>
              <c:strCache>
                <c:ptCount val="3"/>
                <c:pt idx="0">
                  <c:v>1 Bathroom</c:v>
                </c:pt>
                <c:pt idx="1">
                  <c:v>2 Bathrooms</c:v>
                </c:pt>
                <c:pt idx="2">
                  <c:v>3 Bathrooms</c:v>
                </c:pt>
              </c:strCache>
            </c:strRef>
          </c:cat>
          <c:val>
            <c:numRef>
              <c:f>HouseSales_data!$BU$63:$BU$65</c:f>
              <c:numCache>
                <c:formatCode>"$"#,##0.00</c:formatCode>
                <c:ptCount val="3"/>
                <c:pt idx="0">
                  <c:v>100000</c:v>
                </c:pt>
                <c:pt idx="1">
                  <c:v>191050</c:v>
                </c:pt>
                <c:pt idx="2">
                  <c:v>123250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DC5-094F-AB21-DE97381869F8}"/>
            </c:ext>
          </c:extLst>
        </c:ser>
        <c:ser>
          <c:idx val="4"/>
          <c:order val="4"/>
          <c:spPr>
            <a:noFill/>
            <a:ln>
              <a:noFill/>
            </a:ln>
            <a:effectLst/>
          </c:spPr>
          <c:invertIfNegative val="0"/>
          <c:cat>
            <c:strRef>
              <c:f>HouseSales_data!$BP$63:$BQ$65</c:f>
              <c:strCache>
                <c:ptCount val="3"/>
                <c:pt idx="0">
                  <c:v>1 Bathroom</c:v>
                </c:pt>
                <c:pt idx="1">
                  <c:v>2 Bathrooms</c:v>
                </c:pt>
                <c:pt idx="2">
                  <c:v>3 Bathrooms</c:v>
                </c:pt>
              </c:strCache>
            </c:strRef>
          </c:cat>
          <c:val>
            <c:numRef>
              <c:f>HouseSales_data!$BV$63:$BV$65</c:f>
              <c:numCache>
                <c:formatCode>"$"#,##0.00</c:formatCode>
                <c:ptCount val="3"/>
                <c:pt idx="0">
                  <c:v>453000</c:v>
                </c:pt>
                <c:pt idx="1">
                  <c:v>338000</c:v>
                </c:pt>
                <c:pt idx="2">
                  <c:v>176250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DC5-094F-AB21-DE97381869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5"/>
        <c:overlap val="100"/>
        <c:axId val="-1898001856"/>
        <c:axId val="-2047366880"/>
      </c:barChart>
      <c:catAx>
        <c:axId val="-189800185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2047366880"/>
        <c:crosses val="autoZero"/>
        <c:auto val="1"/>
        <c:lblAlgn val="ctr"/>
        <c:lblOffset val="100"/>
        <c:noMultiLvlLbl val="0"/>
      </c:catAx>
      <c:valAx>
        <c:axId val="-204736688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8980018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Average</a:t>
            </a:r>
            <a:r>
              <a:rPr lang="en-US" baseline="0"/>
              <a:t> </a:t>
            </a:r>
            <a:r>
              <a:rPr lang="en-US"/>
              <a:t>Price by Grade</a:t>
            </a:r>
          </a:p>
        </c:rich>
      </c:tx>
      <c:layout>
        <c:manualLayout>
          <c:xMode val="edge"/>
          <c:yMode val="edge"/>
          <c:x val="0.33000076205406198"/>
          <c:y val="4.166686691112510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302082876543"/>
          <c:y val="0.19591535210489"/>
          <c:w val="0.76180185833831404"/>
          <c:h val="0.69109225285645703"/>
        </c:manualLayout>
      </c:layout>
      <c:barChart>
        <c:barDir val="bar"/>
        <c:grouping val="stacked"/>
        <c:varyColors val="0"/>
        <c:ser>
          <c:idx val="0"/>
          <c:order val="0"/>
          <c:spPr>
            <a:noFill/>
            <a:ln>
              <a:noFill/>
            </a:ln>
            <a:effectLst/>
          </c:spPr>
          <c:invertIfNegative val="0"/>
          <c:cat>
            <c:strRef>
              <c:f>HouseSales_data!$BP$67:$BQ$72</c:f>
              <c:strCache>
                <c:ptCount val="6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</c:strCache>
            </c:strRef>
          </c:cat>
          <c:val>
            <c:numRef>
              <c:f>HouseSales_data!$BR$67:$BR$72</c:f>
              <c:numCache>
                <c:formatCode>"$"#,##0.00</c:formatCode>
                <c:ptCount val="6"/>
                <c:pt idx="0">
                  <c:v>155000</c:v>
                </c:pt>
                <c:pt idx="1">
                  <c:v>125000</c:v>
                </c:pt>
                <c:pt idx="2">
                  <c:v>156000</c:v>
                </c:pt>
                <c:pt idx="3">
                  <c:v>195000</c:v>
                </c:pt>
                <c:pt idx="4">
                  <c:v>330000</c:v>
                </c:pt>
                <c:pt idx="5">
                  <c:v>486000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CB-234C-A5FD-1FB54C47A557}"/>
            </c:ext>
          </c:extLst>
        </c:ser>
        <c:ser>
          <c:idx val="1"/>
          <c:order val="1"/>
          <c:spPr>
            <a:noFill/>
            <a:ln>
              <a:noFill/>
            </a:ln>
            <a:effectLst/>
          </c:spPr>
          <c:invertIfNegative val="0"/>
          <c:errBars>
            <c:errBarType val="minus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Ref>
                <c:f>HouseSales_data!$BS$67:$BS$72</c:f>
                <c:numCache>
                  <c:formatCode>General</c:formatCode>
                  <c:ptCount val="6"/>
                  <c:pt idx="0">
                    <c:v>34250</c:v>
                  </c:pt>
                  <c:pt idx="1">
                    <c:v>93925</c:v>
                  </c:pt>
                  <c:pt idx="2">
                    <c:v>129000</c:v>
                  </c:pt>
                  <c:pt idx="3">
                    <c:v>184925</c:v>
                  </c:pt>
                  <c:pt idx="4">
                    <c:v>255000</c:v>
                  </c:pt>
                  <c:pt idx="5">
                    <c:v>69750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HouseSales_data!$BP$67:$BQ$72</c:f>
              <c:strCache>
                <c:ptCount val="6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</c:strCache>
            </c:strRef>
          </c:cat>
          <c:val>
            <c:numRef>
              <c:f>HouseSales_data!$BS$67:$BS$72</c:f>
              <c:numCache>
                <c:formatCode>"$"#,##0.00</c:formatCode>
                <c:ptCount val="6"/>
                <c:pt idx="0">
                  <c:v>34250</c:v>
                </c:pt>
                <c:pt idx="1">
                  <c:v>93925</c:v>
                </c:pt>
                <c:pt idx="2">
                  <c:v>129000</c:v>
                </c:pt>
                <c:pt idx="3">
                  <c:v>184925</c:v>
                </c:pt>
                <c:pt idx="4">
                  <c:v>255000</c:v>
                </c:pt>
                <c:pt idx="5">
                  <c:v>69750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BCB-234C-A5FD-1FB54C47A557}"/>
            </c:ext>
          </c:extLst>
        </c:ser>
        <c:ser>
          <c:idx val="2"/>
          <c:order val="2"/>
          <c:spPr>
            <a:solidFill>
              <a:srgbClr val="FFFF00"/>
            </a:solidFill>
            <a:ln>
              <a:noFill/>
            </a:ln>
            <a:effectLst/>
          </c:spPr>
          <c:invertIfNegative val="0"/>
          <c:cat>
            <c:strRef>
              <c:f>HouseSales_data!$BP$67:$BQ$72</c:f>
              <c:strCache>
                <c:ptCount val="6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</c:strCache>
            </c:strRef>
          </c:cat>
          <c:val>
            <c:numRef>
              <c:f>HouseSales_data!$BT$67:$BT$72</c:f>
              <c:numCache>
                <c:formatCode>"$"#,##0.00</c:formatCode>
                <c:ptCount val="6"/>
                <c:pt idx="0">
                  <c:v>40500</c:v>
                </c:pt>
                <c:pt idx="1">
                  <c:v>61075</c:v>
                </c:pt>
                <c:pt idx="2">
                  <c:v>83975</c:v>
                </c:pt>
                <c:pt idx="3">
                  <c:v>90075</c:v>
                </c:pt>
                <c:pt idx="4">
                  <c:v>104000</c:v>
                </c:pt>
                <c:pt idx="5">
                  <c:v>267250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BCB-234C-A5FD-1FB54C47A557}"/>
            </c:ext>
          </c:extLst>
        </c:ser>
        <c:ser>
          <c:idx val="3"/>
          <c:order val="3"/>
          <c:spPr>
            <a:solidFill>
              <a:srgbClr val="FF0000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HouseSales_data!$BV$67:$BV$72</c:f>
                <c:numCache>
                  <c:formatCode>General</c:formatCode>
                  <c:ptCount val="6"/>
                  <c:pt idx="0">
                    <c:v>203599.5</c:v>
                  </c:pt>
                  <c:pt idx="1">
                    <c:v>415750</c:v>
                  </c:pt>
                  <c:pt idx="2">
                    <c:v>519287.5</c:v>
                  </c:pt>
                  <c:pt idx="3">
                    <c:v>345500</c:v>
                  </c:pt>
                  <c:pt idx="4">
                    <c:v>215000</c:v>
                  </c:pt>
                  <c:pt idx="5">
                    <c:v>15500</c:v>
                  </c:pt>
                </c:numCache>
              </c:numRef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HouseSales_data!$BP$67:$BQ$72</c:f>
              <c:strCache>
                <c:ptCount val="6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</c:strCache>
            </c:strRef>
          </c:cat>
          <c:val>
            <c:numRef>
              <c:f>HouseSales_data!$BU$67:$BU$72</c:f>
              <c:numCache>
                <c:formatCode>"$"#,##0.00</c:formatCode>
                <c:ptCount val="6"/>
                <c:pt idx="0">
                  <c:v>224650.5</c:v>
                </c:pt>
                <c:pt idx="1">
                  <c:v>84250</c:v>
                </c:pt>
                <c:pt idx="2">
                  <c:v>96737.5</c:v>
                </c:pt>
                <c:pt idx="3">
                  <c:v>139000</c:v>
                </c:pt>
                <c:pt idx="4">
                  <c:v>91000</c:v>
                </c:pt>
                <c:pt idx="5">
                  <c:v>73500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BCB-234C-A5FD-1FB54C47A557}"/>
            </c:ext>
          </c:extLst>
        </c:ser>
        <c:ser>
          <c:idx val="4"/>
          <c:order val="4"/>
          <c:spPr>
            <a:noFill/>
            <a:ln>
              <a:noFill/>
            </a:ln>
            <a:effectLst/>
          </c:spPr>
          <c:invertIfNegative val="0"/>
          <c:cat>
            <c:strRef>
              <c:f>HouseSales_data!$BP$67:$BQ$72</c:f>
              <c:strCache>
                <c:ptCount val="6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</c:strCache>
            </c:strRef>
          </c:cat>
          <c:val>
            <c:numRef>
              <c:f>HouseSales_data!$BV$67:$BV$72</c:f>
              <c:numCache>
                <c:formatCode>"$"#,##0.00</c:formatCode>
                <c:ptCount val="6"/>
                <c:pt idx="0">
                  <c:v>203599.5</c:v>
                </c:pt>
                <c:pt idx="1">
                  <c:v>415750</c:v>
                </c:pt>
                <c:pt idx="2">
                  <c:v>519287.5</c:v>
                </c:pt>
                <c:pt idx="3">
                  <c:v>345500</c:v>
                </c:pt>
                <c:pt idx="4">
                  <c:v>215000</c:v>
                </c:pt>
                <c:pt idx="5">
                  <c:v>15500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BCB-234C-A5FD-1FB54C47A5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5"/>
        <c:overlap val="100"/>
        <c:axId val="-2012974144"/>
        <c:axId val="-2008619760"/>
      </c:barChart>
      <c:catAx>
        <c:axId val="-20129741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2008619760"/>
        <c:crosses val="autoZero"/>
        <c:auto val="1"/>
        <c:lblAlgn val="ctr"/>
        <c:lblOffset val="100"/>
        <c:noMultiLvlLbl val="0"/>
      </c:catAx>
      <c:valAx>
        <c:axId val="-200861976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20129741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Average</a:t>
            </a:r>
            <a:r>
              <a:rPr lang="en-US" baseline="0"/>
              <a:t> </a:t>
            </a:r>
            <a:r>
              <a:rPr lang="en-US"/>
              <a:t>SQFT by # of Bedrooms</a:t>
            </a:r>
          </a:p>
        </c:rich>
      </c:tx>
      <c:layout>
        <c:manualLayout>
          <c:xMode val="edge"/>
          <c:yMode val="edge"/>
          <c:x val="0.26363665326764102"/>
          <c:y val="4.166680863000830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spPr>
            <a:noFill/>
            <a:ln>
              <a:noFill/>
            </a:ln>
            <a:effectLst/>
          </c:spPr>
          <c:invertIfNegative val="0"/>
          <c:cat>
            <c:strRef>
              <c:f>HouseSales_data!$BP$59:$BQ$61</c:f>
              <c:strCache>
                <c:ptCount val="3"/>
                <c:pt idx="0">
                  <c:v>2 Bedrooms</c:v>
                </c:pt>
                <c:pt idx="1">
                  <c:v>3 Bedrooms</c:v>
                </c:pt>
                <c:pt idx="2">
                  <c:v>4 Bedrooms</c:v>
                </c:pt>
              </c:strCache>
            </c:strRef>
          </c:cat>
          <c:val>
            <c:numRef>
              <c:f>HouseSales_data!$BW$59:$BW$61</c:f>
              <c:numCache>
                <c:formatCode>0.00</c:formatCode>
                <c:ptCount val="3"/>
                <c:pt idx="0" formatCode="General">
                  <c:v>590</c:v>
                </c:pt>
                <c:pt idx="1">
                  <c:v>890</c:v>
                </c:pt>
                <c:pt idx="2">
                  <c:v>1020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A3-754A-BD86-AEA621C3B367}"/>
            </c:ext>
          </c:extLst>
        </c:ser>
        <c:ser>
          <c:idx val="1"/>
          <c:order val="1"/>
          <c:spPr>
            <a:noFill/>
            <a:ln>
              <a:noFill/>
            </a:ln>
            <a:effectLst/>
          </c:spPr>
          <c:invertIfNegative val="0"/>
          <c:errBars>
            <c:errBarType val="minus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Ref>
                <c:f>HouseSales_data!$BX$59:$BX$61</c:f>
                <c:numCache>
                  <c:formatCode>General</c:formatCode>
                  <c:ptCount val="3"/>
                  <c:pt idx="0">
                    <c:v>330</c:v>
                  </c:pt>
                  <c:pt idx="1">
                    <c:v>457.5</c:v>
                  </c:pt>
                  <c:pt idx="2">
                    <c:v>910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HouseSales_data!$BP$59:$BQ$61</c:f>
              <c:strCache>
                <c:ptCount val="3"/>
                <c:pt idx="0">
                  <c:v>2 Bedrooms</c:v>
                </c:pt>
                <c:pt idx="1">
                  <c:v>3 Bedrooms</c:v>
                </c:pt>
                <c:pt idx="2">
                  <c:v>4 Bedrooms</c:v>
                </c:pt>
              </c:strCache>
            </c:strRef>
          </c:cat>
          <c:val>
            <c:numRef>
              <c:f>HouseSales_data!$BX$59:$BX$61</c:f>
              <c:numCache>
                <c:formatCode>0.00</c:formatCode>
                <c:ptCount val="3"/>
                <c:pt idx="0">
                  <c:v>330</c:v>
                </c:pt>
                <c:pt idx="1">
                  <c:v>457.5</c:v>
                </c:pt>
                <c:pt idx="2">
                  <c:v>910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9A3-754A-BD86-AEA621C3B367}"/>
            </c:ext>
          </c:extLst>
        </c:ser>
        <c:ser>
          <c:idx val="2"/>
          <c:order val="2"/>
          <c:spPr>
            <a:solidFill>
              <a:srgbClr val="FFFF00"/>
            </a:solidFill>
            <a:ln>
              <a:noFill/>
            </a:ln>
            <a:effectLst/>
          </c:spPr>
          <c:invertIfNegative val="0"/>
          <c:cat>
            <c:strRef>
              <c:f>HouseSales_data!$BP$59:$BQ$61</c:f>
              <c:strCache>
                <c:ptCount val="3"/>
                <c:pt idx="0">
                  <c:v>2 Bedrooms</c:v>
                </c:pt>
                <c:pt idx="1">
                  <c:v>3 Bedrooms</c:v>
                </c:pt>
                <c:pt idx="2">
                  <c:v>4 Bedrooms</c:v>
                </c:pt>
              </c:strCache>
            </c:strRef>
          </c:cat>
          <c:val>
            <c:numRef>
              <c:f>HouseSales_data!$BY$59:$BY$61</c:f>
              <c:numCache>
                <c:formatCode>0.00</c:formatCode>
                <c:ptCount val="3"/>
                <c:pt idx="0">
                  <c:v>240</c:v>
                </c:pt>
                <c:pt idx="1">
                  <c:v>322.5</c:v>
                </c:pt>
                <c:pt idx="2">
                  <c:v>370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9A3-754A-BD86-AEA621C3B367}"/>
            </c:ext>
          </c:extLst>
        </c:ser>
        <c:ser>
          <c:idx val="3"/>
          <c:order val="3"/>
          <c:spPr>
            <a:solidFill>
              <a:srgbClr val="FF0000"/>
            </a:solidFill>
            <a:ln>
              <a:noFill/>
            </a:ln>
            <a:effectLst/>
          </c:spPr>
          <c:invertIfNegative val="0"/>
          <c:errBars>
            <c:errBarType val="plus"/>
            <c:errValType val="cust"/>
            <c:noEndCap val="0"/>
            <c:plus>
              <c:numRef>
                <c:f>HouseSales_data!$CA$59:$CA$61</c:f>
                <c:numCache>
                  <c:formatCode>General</c:formatCode>
                  <c:ptCount val="3"/>
                  <c:pt idx="0">
                    <c:v>1480</c:v>
                  </c:pt>
                  <c:pt idx="1">
                    <c:v>1817.5</c:v>
                  </c:pt>
                  <c:pt idx="2">
                    <c:v>2740</c:v>
                  </c:pt>
                </c:numCache>
              </c:numRef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HouseSales_data!$BP$59:$BQ$61</c:f>
              <c:strCache>
                <c:ptCount val="3"/>
                <c:pt idx="0">
                  <c:v>2 Bedrooms</c:v>
                </c:pt>
                <c:pt idx="1">
                  <c:v>3 Bedrooms</c:v>
                </c:pt>
                <c:pt idx="2">
                  <c:v>4 Bedrooms</c:v>
                </c:pt>
              </c:strCache>
            </c:strRef>
          </c:cat>
          <c:val>
            <c:numRef>
              <c:f>HouseSales_data!$BZ$59:$BZ$61</c:f>
              <c:numCache>
                <c:formatCode>0.00</c:formatCode>
                <c:ptCount val="3"/>
                <c:pt idx="0">
                  <c:v>270</c:v>
                </c:pt>
                <c:pt idx="1">
                  <c:v>382.5</c:v>
                </c:pt>
                <c:pt idx="2">
                  <c:v>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9A3-754A-BD86-AEA621C3B367}"/>
            </c:ext>
          </c:extLst>
        </c:ser>
        <c:ser>
          <c:idx val="4"/>
          <c:order val="4"/>
          <c:spPr>
            <a:noFill/>
            <a:ln>
              <a:noFill/>
            </a:ln>
            <a:effectLst/>
          </c:spPr>
          <c:invertIfNegative val="0"/>
          <c:cat>
            <c:strRef>
              <c:f>HouseSales_data!$BP$59:$BQ$61</c:f>
              <c:strCache>
                <c:ptCount val="3"/>
                <c:pt idx="0">
                  <c:v>2 Bedrooms</c:v>
                </c:pt>
                <c:pt idx="1">
                  <c:v>3 Bedrooms</c:v>
                </c:pt>
                <c:pt idx="2">
                  <c:v>4 Bedrooms</c:v>
                </c:pt>
              </c:strCache>
            </c:strRef>
          </c:cat>
          <c:val>
            <c:numRef>
              <c:f>HouseSales_data!$CA$59:$CA$61</c:f>
              <c:numCache>
                <c:formatCode>General</c:formatCode>
                <c:ptCount val="3"/>
                <c:pt idx="0">
                  <c:v>1480</c:v>
                </c:pt>
                <c:pt idx="1">
                  <c:v>1817.5</c:v>
                </c:pt>
                <c:pt idx="2">
                  <c:v>2740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9A3-754A-BD86-AEA621C3B3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5"/>
        <c:overlap val="100"/>
        <c:axId val="-1812108560"/>
        <c:axId val="-1812116624"/>
      </c:barChart>
      <c:catAx>
        <c:axId val="-181210856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812116624"/>
        <c:crosses val="autoZero"/>
        <c:auto val="1"/>
        <c:lblAlgn val="ctr"/>
        <c:lblOffset val="100"/>
        <c:noMultiLvlLbl val="0"/>
      </c:catAx>
      <c:valAx>
        <c:axId val="-181211662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8121085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Average</a:t>
            </a:r>
            <a:r>
              <a:rPr lang="en-US" baseline="0"/>
              <a:t> </a:t>
            </a:r>
            <a:r>
              <a:rPr lang="en-US"/>
              <a:t>SQFT by # of Bathrooms</a:t>
            </a:r>
          </a:p>
        </c:rich>
      </c:tx>
      <c:layout>
        <c:manualLayout>
          <c:xMode val="edge"/>
          <c:yMode val="edge"/>
          <c:x val="0.26363665326764102"/>
          <c:y val="4.166680863000830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spPr>
            <a:noFill/>
            <a:ln>
              <a:noFill/>
            </a:ln>
            <a:effectLst/>
          </c:spPr>
          <c:invertIfNegative val="0"/>
          <c:cat>
            <c:strRef>
              <c:f>HouseSales_data!$BP$63:$BQ$65</c:f>
              <c:strCache>
                <c:ptCount val="3"/>
                <c:pt idx="0">
                  <c:v>1 Bathroom</c:v>
                </c:pt>
                <c:pt idx="1">
                  <c:v>2 Bathrooms</c:v>
                </c:pt>
                <c:pt idx="2">
                  <c:v>3 Bathrooms</c:v>
                </c:pt>
              </c:strCache>
            </c:strRef>
          </c:cat>
          <c:val>
            <c:numRef>
              <c:f>HouseSales_data!$BW$63:$BW$65</c:f>
              <c:numCache>
                <c:formatCode>0.00</c:formatCode>
                <c:ptCount val="3"/>
                <c:pt idx="0">
                  <c:v>590</c:v>
                </c:pt>
                <c:pt idx="1">
                  <c:v>1010</c:v>
                </c:pt>
                <c:pt idx="2">
                  <c:v>1290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FC9-604D-9FC7-F7A63CD123AC}"/>
            </c:ext>
          </c:extLst>
        </c:ser>
        <c:ser>
          <c:idx val="1"/>
          <c:order val="1"/>
          <c:spPr>
            <a:noFill/>
            <a:ln>
              <a:noFill/>
            </a:ln>
            <a:effectLst/>
          </c:spPr>
          <c:invertIfNegative val="0"/>
          <c:errBars>
            <c:errBarType val="minus"/>
            <c:errValType val="cust"/>
            <c:noEndCap val="0"/>
            <c:plus>
              <c:numRef>
                <c:f>HouseSales_data!$BX$63:$BX$65</c:f>
                <c:numCache>
                  <c:formatCode>General</c:formatCode>
                  <c:ptCount val="3"/>
                  <c:pt idx="0">
                    <c:v>510</c:v>
                  </c:pt>
                  <c:pt idx="1">
                    <c:v>725</c:v>
                  </c:pt>
                  <c:pt idx="2">
                    <c:v>792.5</c:v>
                  </c:pt>
                </c:numCache>
              </c:numRef>
            </c:plus>
            <c:minus>
              <c:numRef>
                <c:f>HouseSales_data!$BX$63:$BX$65</c:f>
                <c:numCache>
                  <c:formatCode>General</c:formatCode>
                  <c:ptCount val="3"/>
                  <c:pt idx="0">
                    <c:v>510</c:v>
                  </c:pt>
                  <c:pt idx="1">
                    <c:v>725</c:v>
                  </c:pt>
                  <c:pt idx="2">
                    <c:v>792.5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HouseSales_data!$BP$63:$BQ$65</c:f>
              <c:strCache>
                <c:ptCount val="3"/>
                <c:pt idx="0">
                  <c:v>1 Bathroom</c:v>
                </c:pt>
                <c:pt idx="1">
                  <c:v>2 Bathrooms</c:v>
                </c:pt>
                <c:pt idx="2">
                  <c:v>3 Bathrooms</c:v>
                </c:pt>
              </c:strCache>
            </c:strRef>
          </c:cat>
          <c:val>
            <c:numRef>
              <c:f>HouseSales_data!$BX$63:$BX$65</c:f>
              <c:numCache>
                <c:formatCode>0.00</c:formatCode>
                <c:ptCount val="3"/>
                <c:pt idx="0">
                  <c:v>510</c:v>
                </c:pt>
                <c:pt idx="1">
                  <c:v>725</c:v>
                </c:pt>
                <c:pt idx="2">
                  <c:v>792.5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FC9-604D-9FC7-F7A63CD123AC}"/>
            </c:ext>
          </c:extLst>
        </c:ser>
        <c:ser>
          <c:idx val="2"/>
          <c:order val="2"/>
          <c:spPr>
            <a:solidFill>
              <a:srgbClr val="FFFF00"/>
            </a:solidFill>
            <a:ln>
              <a:noFill/>
            </a:ln>
            <a:effectLst/>
          </c:spPr>
          <c:invertIfNegative val="0"/>
          <c:cat>
            <c:strRef>
              <c:f>HouseSales_data!$BP$63:$BQ$65</c:f>
              <c:strCache>
                <c:ptCount val="3"/>
                <c:pt idx="0">
                  <c:v>1 Bathroom</c:v>
                </c:pt>
                <c:pt idx="1">
                  <c:v>2 Bathrooms</c:v>
                </c:pt>
                <c:pt idx="2">
                  <c:v>3 Bathrooms</c:v>
                </c:pt>
              </c:strCache>
            </c:strRef>
          </c:cat>
          <c:val>
            <c:numRef>
              <c:f>HouseSales_data!$BY$63:$BY$65</c:f>
              <c:numCache>
                <c:formatCode>0.00</c:formatCode>
                <c:ptCount val="3"/>
                <c:pt idx="0">
                  <c:v>310</c:v>
                </c:pt>
                <c:pt idx="1">
                  <c:v>385</c:v>
                </c:pt>
                <c:pt idx="2">
                  <c:v>872.5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FC9-604D-9FC7-F7A63CD123AC}"/>
            </c:ext>
          </c:extLst>
        </c:ser>
        <c:ser>
          <c:idx val="3"/>
          <c:order val="3"/>
          <c:spPr>
            <a:solidFill>
              <a:srgbClr val="FF0000"/>
            </a:solidFill>
            <a:ln>
              <a:noFill/>
            </a:ln>
            <a:effectLst/>
          </c:spPr>
          <c:invertIfNegative val="0"/>
          <c:errBars>
            <c:errBarType val="plus"/>
            <c:errValType val="cust"/>
            <c:noEndCap val="0"/>
            <c:plus>
              <c:numRef>
                <c:f>HouseSales_data!$CA$63:$CA$65</c:f>
                <c:numCache>
                  <c:formatCode>General</c:formatCode>
                  <c:ptCount val="3"/>
                  <c:pt idx="0">
                    <c:v>1630</c:v>
                  </c:pt>
                  <c:pt idx="1">
                    <c:v>2945</c:v>
                  </c:pt>
                  <c:pt idx="2">
                    <c:v>600</c:v>
                  </c:pt>
                </c:numCache>
              </c:numRef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HouseSales_data!$BP$63:$BQ$65</c:f>
              <c:strCache>
                <c:ptCount val="3"/>
                <c:pt idx="0">
                  <c:v>1 Bathroom</c:v>
                </c:pt>
                <c:pt idx="1">
                  <c:v>2 Bathrooms</c:v>
                </c:pt>
                <c:pt idx="2">
                  <c:v>3 Bathrooms</c:v>
                </c:pt>
              </c:strCache>
            </c:strRef>
          </c:cat>
          <c:val>
            <c:numRef>
              <c:f>HouseSales_data!$BZ$63:$BZ$65</c:f>
              <c:numCache>
                <c:formatCode>0.00</c:formatCode>
                <c:ptCount val="3"/>
                <c:pt idx="0">
                  <c:v>350</c:v>
                </c:pt>
                <c:pt idx="1">
                  <c:v>375</c:v>
                </c:pt>
                <c:pt idx="2">
                  <c:v>655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FC9-604D-9FC7-F7A63CD123AC}"/>
            </c:ext>
          </c:extLst>
        </c:ser>
        <c:ser>
          <c:idx val="4"/>
          <c:order val="4"/>
          <c:spPr>
            <a:noFill/>
            <a:ln>
              <a:noFill/>
            </a:ln>
            <a:effectLst/>
          </c:spPr>
          <c:invertIfNegative val="0"/>
          <c:cat>
            <c:strRef>
              <c:f>HouseSales_data!$BP$63:$BQ$65</c:f>
              <c:strCache>
                <c:ptCount val="3"/>
                <c:pt idx="0">
                  <c:v>1 Bathroom</c:v>
                </c:pt>
                <c:pt idx="1">
                  <c:v>2 Bathrooms</c:v>
                </c:pt>
                <c:pt idx="2">
                  <c:v>3 Bathrooms</c:v>
                </c:pt>
              </c:strCache>
            </c:strRef>
          </c:cat>
          <c:val>
            <c:numRef>
              <c:f>HouseSales_data!$CA$63:$CA$65</c:f>
              <c:numCache>
                <c:formatCode>General</c:formatCode>
                <c:ptCount val="3"/>
                <c:pt idx="0">
                  <c:v>1630</c:v>
                </c:pt>
                <c:pt idx="1">
                  <c:v>2945</c:v>
                </c:pt>
                <c:pt idx="2">
                  <c:v>600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FC9-604D-9FC7-F7A63CD123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5"/>
        <c:overlap val="100"/>
        <c:axId val="-1819308784"/>
        <c:axId val="-2009272272"/>
      </c:barChart>
      <c:catAx>
        <c:axId val="-181930878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2009272272"/>
        <c:crosses val="autoZero"/>
        <c:auto val="1"/>
        <c:lblAlgn val="ctr"/>
        <c:lblOffset val="100"/>
        <c:noMultiLvlLbl val="0"/>
      </c:catAx>
      <c:valAx>
        <c:axId val="-20092722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8193087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Average</a:t>
            </a:r>
            <a:r>
              <a:rPr lang="en-US" baseline="0"/>
              <a:t> </a:t>
            </a:r>
            <a:r>
              <a:rPr lang="en-US"/>
              <a:t>SQFT by Grade</a:t>
            </a:r>
          </a:p>
        </c:rich>
      </c:tx>
      <c:layout>
        <c:manualLayout>
          <c:xMode val="edge"/>
          <c:yMode val="edge"/>
          <c:x val="0.26363665326764102"/>
          <c:y val="4.166680863000830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spPr>
            <a:noFill/>
            <a:ln>
              <a:noFill/>
            </a:ln>
            <a:effectLst/>
          </c:spPr>
          <c:invertIfNegative val="0"/>
          <c:cat>
            <c:strRef>
              <c:f>HouseSales_data!$BP$67:$BQ$72</c:f>
              <c:strCache>
                <c:ptCount val="6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</c:strCache>
            </c:strRef>
          </c:cat>
          <c:val>
            <c:numRef>
              <c:f>HouseSales_data!$BW$67:$BW$72</c:f>
              <c:numCache>
                <c:formatCode>0.00</c:formatCode>
                <c:ptCount val="6"/>
                <c:pt idx="0">
                  <c:v>730</c:v>
                </c:pt>
                <c:pt idx="1">
                  <c:v>590</c:v>
                </c:pt>
                <c:pt idx="2">
                  <c:v>750</c:v>
                </c:pt>
                <c:pt idx="3">
                  <c:v>1030</c:v>
                </c:pt>
                <c:pt idx="4">
                  <c:v>1100</c:v>
                </c:pt>
                <c:pt idx="5">
                  <c:v>2500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9B-3F4E-A956-9FB61CED44C8}"/>
            </c:ext>
          </c:extLst>
        </c:ser>
        <c:ser>
          <c:idx val="1"/>
          <c:order val="1"/>
          <c:spPr>
            <a:noFill/>
            <a:ln>
              <a:noFill/>
            </a:ln>
            <a:effectLst/>
          </c:spPr>
          <c:invertIfNegative val="0"/>
          <c:errBars>
            <c:errBarType val="minus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Ref>
                <c:f>HouseSales_data!$BX$67:$BX$72</c:f>
                <c:numCache>
                  <c:formatCode>General</c:formatCode>
                  <c:ptCount val="6"/>
                  <c:pt idx="0">
                    <c:v>122.25</c:v>
                  </c:pt>
                  <c:pt idx="1">
                    <c:v>385</c:v>
                  </c:pt>
                  <c:pt idx="2">
                    <c:v>530</c:v>
                  </c:pt>
                  <c:pt idx="3">
                    <c:v>740</c:v>
                  </c:pt>
                  <c:pt idx="4">
                    <c:v>1240</c:v>
                  </c:pt>
                  <c:pt idx="5">
                    <c:v>796.25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HouseSales_data!$BP$67:$BQ$72</c:f>
              <c:strCache>
                <c:ptCount val="6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</c:strCache>
            </c:strRef>
          </c:cat>
          <c:val>
            <c:numRef>
              <c:f>HouseSales_data!$BX$67:$BX$72</c:f>
              <c:numCache>
                <c:formatCode>0.00</c:formatCode>
                <c:ptCount val="6"/>
                <c:pt idx="0">
                  <c:v>122.25</c:v>
                </c:pt>
                <c:pt idx="1">
                  <c:v>385</c:v>
                </c:pt>
                <c:pt idx="2">
                  <c:v>530</c:v>
                </c:pt>
                <c:pt idx="3">
                  <c:v>740</c:v>
                </c:pt>
                <c:pt idx="4">
                  <c:v>1240</c:v>
                </c:pt>
                <c:pt idx="5">
                  <c:v>796.25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9B-3F4E-A956-9FB61CED44C8}"/>
            </c:ext>
          </c:extLst>
        </c:ser>
        <c:ser>
          <c:idx val="2"/>
          <c:order val="2"/>
          <c:spPr>
            <a:solidFill>
              <a:srgbClr val="FFFF00"/>
            </a:solidFill>
            <a:ln>
              <a:noFill/>
            </a:ln>
            <a:effectLst/>
          </c:spPr>
          <c:invertIfNegative val="0"/>
          <c:cat>
            <c:strRef>
              <c:f>HouseSales_data!$BP$67:$BQ$72</c:f>
              <c:strCache>
                <c:ptCount val="6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</c:strCache>
            </c:strRef>
          </c:cat>
          <c:val>
            <c:numRef>
              <c:f>HouseSales_data!$BY$67:$BY$72</c:f>
              <c:numCache>
                <c:formatCode>0.00</c:formatCode>
                <c:ptCount val="6"/>
                <c:pt idx="0">
                  <c:v>132.75</c:v>
                </c:pt>
                <c:pt idx="1">
                  <c:v>160</c:v>
                </c:pt>
                <c:pt idx="2">
                  <c:v>300</c:v>
                </c:pt>
                <c:pt idx="3">
                  <c:v>310</c:v>
                </c:pt>
                <c:pt idx="4">
                  <c:v>460</c:v>
                </c:pt>
                <c:pt idx="5">
                  <c:v>293.75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9B-3F4E-A956-9FB61CED44C8}"/>
            </c:ext>
          </c:extLst>
        </c:ser>
        <c:ser>
          <c:idx val="3"/>
          <c:order val="3"/>
          <c:spPr>
            <a:solidFill>
              <a:srgbClr val="FF0000"/>
            </a:solidFill>
            <a:ln>
              <a:noFill/>
            </a:ln>
            <a:effectLst/>
          </c:spPr>
          <c:invertIfNegative val="0"/>
          <c:errBars>
            <c:errBarType val="plus"/>
            <c:errValType val="cust"/>
            <c:noEndCap val="0"/>
            <c:plus>
              <c:numRef>
                <c:f>HouseSales_data!$CA$67:$CA$72</c:f>
                <c:numCache>
                  <c:formatCode>General</c:formatCode>
                  <c:ptCount val="6"/>
                  <c:pt idx="0">
                    <c:v>350</c:v>
                  </c:pt>
                  <c:pt idx="1">
                    <c:v>885</c:v>
                  </c:pt>
                  <c:pt idx="2">
                    <c:v>1477.5</c:v>
                  </c:pt>
                  <c:pt idx="3">
                    <c:v>1340</c:v>
                  </c:pt>
                  <c:pt idx="4">
                    <c:v>2170</c:v>
                  </c:pt>
                  <c:pt idx="5">
                    <c:v>280</c:v>
                  </c:pt>
                </c:numCache>
              </c:numRef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HouseSales_data!$BP$67:$BQ$72</c:f>
              <c:strCache>
                <c:ptCount val="6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</c:strCache>
            </c:strRef>
          </c:cat>
          <c:val>
            <c:numRef>
              <c:f>HouseSales_data!$BZ$67:$BZ$72</c:f>
              <c:numCache>
                <c:formatCode>0.00</c:formatCode>
                <c:ptCount val="6"/>
                <c:pt idx="0">
                  <c:v>85</c:v>
                </c:pt>
                <c:pt idx="1">
                  <c:v>360</c:v>
                </c:pt>
                <c:pt idx="2">
                  <c:v>332.5</c:v>
                </c:pt>
                <c:pt idx="3">
                  <c:v>340</c:v>
                </c:pt>
                <c:pt idx="4">
                  <c:v>470</c:v>
                </c:pt>
                <c:pt idx="5">
                  <c:v>220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89B-3F4E-A956-9FB61CED44C8}"/>
            </c:ext>
          </c:extLst>
        </c:ser>
        <c:ser>
          <c:idx val="4"/>
          <c:order val="4"/>
          <c:spPr>
            <a:noFill/>
            <a:ln>
              <a:noFill/>
            </a:ln>
            <a:effectLst/>
          </c:spPr>
          <c:invertIfNegative val="0"/>
          <c:cat>
            <c:strRef>
              <c:f>HouseSales_data!$BP$67:$BQ$72</c:f>
              <c:strCache>
                <c:ptCount val="6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</c:strCache>
            </c:strRef>
          </c:cat>
          <c:val>
            <c:numRef>
              <c:f>HouseSales_data!$CA$67:$CA$72</c:f>
              <c:numCache>
                <c:formatCode>General</c:formatCode>
                <c:ptCount val="6"/>
                <c:pt idx="0">
                  <c:v>350</c:v>
                </c:pt>
                <c:pt idx="1">
                  <c:v>885</c:v>
                </c:pt>
                <c:pt idx="2">
                  <c:v>1477.5</c:v>
                </c:pt>
                <c:pt idx="3">
                  <c:v>1340</c:v>
                </c:pt>
                <c:pt idx="4">
                  <c:v>2170</c:v>
                </c:pt>
                <c:pt idx="5">
                  <c:v>280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89B-3F4E-A956-9FB61CED44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5"/>
        <c:overlap val="100"/>
        <c:axId val="2079758512"/>
        <c:axId val="2079760560"/>
      </c:barChart>
      <c:catAx>
        <c:axId val="207975851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79760560"/>
        <c:crosses val="autoZero"/>
        <c:auto val="1"/>
        <c:lblAlgn val="ctr"/>
        <c:lblOffset val="100"/>
        <c:noMultiLvlLbl val="0"/>
      </c:catAx>
      <c:valAx>
        <c:axId val="207976056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797585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cap="none" spc="20" baseline="0">
                <a:solidFill>
                  <a:schemeClr val="dk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Price &amp; Squarefeet of Homes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lineMarker"/>
        <c:varyColors val="0"/>
        <c:ser>
          <c:idx val="2"/>
          <c:order val="0"/>
          <c:tx>
            <c:strRef>
              <c:f>HouseSales_data!$AN$29</c:f>
              <c:strCache>
                <c:ptCount val="1"/>
                <c:pt idx="0">
                  <c:v>SQFT_LIVING</c:v>
                </c:pt>
              </c:strCache>
            </c:strRef>
          </c:tx>
          <c:spPr>
            <a:ln w="25400" cap="flat" cmpd="sng" algn="ctr">
              <a:noFill/>
              <a:prstDash val="sysDot"/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marker>
            <c:symbol val="circle"/>
            <c:size val="5"/>
            <c:spPr>
              <a:gradFill rotWithShape="1">
                <a:gsLst>
                  <a:gs pos="0">
                    <a:schemeClr val="accent1">
                      <a:tint val="65000"/>
                      <a:tint val="50000"/>
                      <a:satMod val="300000"/>
                    </a:schemeClr>
                  </a:gs>
                  <a:gs pos="35000">
                    <a:schemeClr val="accent1">
                      <a:tint val="65000"/>
                      <a:tint val="37000"/>
                      <a:satMod val="300000"/>
                    </a:schemeClr>
                  </a:gs>
                  <a:gs pos="100000">
                    <a:schemeClr val="accent1">
                      <a:tint val="65000"/>
                      <a:tint val="15000"/>
                      <a:satMod val="350000"/>
                    </a:schemeClr>
                  </a:gs>
                </a:gsLst>
                <a:lin ang="16200000" scaled="1"/>
              </a:gradFill>
              <a:ln w="9525" cap="flat" cmpd="sng" algn="ctr">
                <a:solidFill>
                  <a:schemeClr val="accent1">
                    <a:tint val="65000"/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</c:spPr>
          </c:marker>
          <c:xVal>
            <c:numRef>
              <c:f>HouseSales_data!$AK$30:$AK$529</c:f>
              <c:numCache>
                <c:formatCode>General</c:formatCode>
                <c:ptCount val="500"/>
                <c:pt idx="0">
                  <c:v>240000</c:v>
                </c:pt>
                <c:pt idx="1">
                  <c:v>279000</c:v>
                </c:pt>
                <c:pt idx="2">
                  <c:v>215000</c:v>
                </c:pt>
                <c:pt idx="3">
                  <c:v>285000</c:v>
                </c:pt>
                <c:pt idx="4">
                  <c:v>217000</c:v>
                </c:pt>
                <c:pt idx="5">
                  <c:v>370000</c:v>
                </c:pt>
                <c:pt idx="6">
                  <c:v>180000</c:v>
                </c:pt>
                <c:pt idx="7">
                  <c:v>264950</c:v>
                </c:pt>
                <c:pt idx="8">
                  <c:v>404500</c:v>
                </c:pt>
                <c:pt idx="9">
                  <c:v>450000</c:v>
                </c:pt>
                <c:pt idx="10">
                  <c:v>517534</c:v>
                </c:pt>
                <c:pt idx="11">
                  <c:v>460000</c:v>
                </c:pt>
                <c:pt idx="12">
                  <c:v>199988</c:v>
                </c:pt>
                <c:pt idx="13">
                  <c:v>330000</c:v>
                </c:pt>
                <c:pt idx="14">
                  <c:v>235000</c:v>
                </c:pt>
                <c:pt idx="15">
                  <c:v>283000</c:v>
                </c:pt>
                <c:pt idx="16">
                  <c:v>210000</c:v>
                </c:pt>
                <c:pt idx="17">
                  <c:v>225000</c:v>
                </c:pt>
                <c:pt idx="18">
                  <c:v>465000</c:v>
                </c:pt>
                <c:pt idx="19">
                  <c:v>265000</c:v>
                </c:pt>
                <c:pt idx="20">
                  <c:v>427000</c:v>
                </c:pt>
                <c:pt idx="21">
                  <c:v>319950</c:v>
                </c:pt>
                <c:pt idx="22">
                  <c:v>412133</c:v>
                </c:pt>
                <c:pt idx="23">
                  <c:v>395000</c:v>
                </c:pt>
                <c:pt idx="24">
                  <c:v>550500</c:v>
                </c:pt>
                <c:pt idx="25">
                  <c:v>246500</c:v>
                </c:pt>
                <c:pt idx="26">
                  <c:v>347000</c:v>
                </c:pt>
                <c:pt idx="27">
                  <c:v>180000</c:v>
                </c:pt>
                <c:pt idx="28">
                  <c:v>365000</c:v>
                </c:pt>
                <c:pt idx="29">
                  <c:v>358000</c:v>
                </c:pt>
                <c:pt idx="30">
                  <c:v>156000</c:v>
                </c:pt>
                <c:pt idx="31">
                  <c:v>280000</c:v>
                </c:pt>
                <c:pt idx="32">
                  <c:v>245000</c:v>
                </c:pt>
                <c:pt idx="33">
                  <c:v>265000</c:v>
                </c:pt>
                <c:pt idx="34">
                  <c:v>377000</c:v>
                </c:pt>
                <c:pt idx="35">
                  <c:v>525000</c:v>
                </c:pt>
                <c:pt idx="36">
                  <c:v>155000</c:v>
                </c:pt>
                <c:pt idx="37">
                  <c:v>658000</c:v>
                </c:pt>
                <c:pt idx="38">
                  <c:v>179900</c:v>
                </c:pt>
                <c:pt idx="39">
                  <c:v>259950</c:v>
                </c:pt>
                <c:pt idx="40">
                  <c:v>306888</c:v>
                </c:pt>
                <c:pt idx="41">
                  <c:v>347000</c:v>
                </c:pt>
                <c:pt idx="42">
                  <c:v>364000</c:v>
                </c:pt>
                <c:pt idx="43">
                  <c:v>650000</c:v>
                </c:pt>
                <c:pt idx="44">
                  <c:v>212000</c:v>
                </c:pt>
                <c:pt idx="45">
                  <c:v>324950</c:v>
                </c:pt>
                <c:pt idx="46">
                  <c:v>249000</c:v>
                </c:pt>
                <c:pt idx="47">
                  <c:v>510000</c:v>
                </c:pt>
                <c:pt idx="48">
                  <c:v>249000</c:v>
                </c:pt>
                <c:pt idx="49">
                  <c:v>185000</c:v>
                </c:pt>
                <c:pt idx="50">
                  <c:v>219000</c:v>
                </c:pt>
                <c:pt idx="51">
                  <c:v>329500</c:v>
                </c:pt>
                <c:pt idx="52">
                  <c:v>195000</c:v>
                </c:pt>
                <c:pt idx="53">
                  <c:v>219500</c:v>
                </c:pt>
                <c:pt idx="54">
                  <c:v>143000</c:v>
                </c:pt>
                <c:pt idx="55">
                  <c:v>158000</c:v>
                </c:pt>
                <c:pt idx="56">
                  <c:v>267000</c:v>
                </c:pt>
                <c:pt idx="57">
                  <c:v>195000</c:v>
                </c:pt>
                <c:pt idx="58">
                  <c:v>184000</c:v>
                </c:pt>
                <c:pt idx="59">
                  <c:v>190000</c:v>
                </c:pt>
                <c:pt idx="60">
                  <c:v>423000</c:v>
                </c:pt>
                <c:pt idx="61">
                  <c:v>441000</c:v>
                </c:pt>
                <c:pt idx="62">
                  <c:v>516500</c:v>
                </c:pt>
                <c:pt idx="63">
                  <c:v>302000</c:v>
                </c:pt>
                <c:pt idx="64">
                  <c:v>345000</c:v>
                </c:pt>
                <c:pt idx="65">
                  <c:v>369950</c:v>
                </c:pt>
                <c:pt idx="66">
                  <c:v>202500</c:v>
                </c:pt>
                <c:pt idx="67">
                  <c:v>219900</c:v>
                </c:pt>
                <c:pt idx="68">
                  <c:v>465000</c:v>
                </c:pt>
                <c:pt idx="69">
                  <c:v>425000</c:v>
                </c:pt>
                <c:pt idx="70">
                  <c:v>322500</c:v>
                </c:pt>
                <c:pt idx="71">
                  <c:v>460000</c:v>
                </c:pt>
                <c:pt idx="72">
                  <c:v>420000</c:v>
                </c:pt>
                <c:pt idx="73">
                  <c:v>239950</c:v>
                </c:pt>
                <c:pt idx="74">
                  <c:v>262500</c:v>
                </c:pt>
                <c:pt idx="75">
                  <c:v>287000</c:v>
                </c:pt>
                <c:pt idx="76">
                  <c:v>310000</c:v>
                </c:pt>
                <c:pt idx="77">
                  <c:v>358000</c:v>
                </c:pt>
                <c:pt idx="78">
                  <c:v>361000</c:v>
                </c:pt>
                <c:pt idx="79">
                  <c:v>410500</c:v>
                </c:pt>
                <c:pt idx="80">
                  <c:v>436000</c:v>
                </c:pt>
                <c:pt idx="81">
                  <c:v>375000</c:v>
                </c:pt>
                <c:pt idx="82">
                  <c:v>336750</c:v>
                </c:pt>
                <c:pt idx="83">
                  <c:v>352500</c:v>
                </c:pt>
                <c:pt idx="84">
                  <c:v>400000</c:v>
                </c:pt>
                <c:pt idx="85">
                  <c:v>313000</c:v>
                </c:pt>
                <c:pt idx="86">
                  <c:v>350000</c:v>
                </c:pt>
                <c:pt idx="87">
                  <c:v>355000</c:v>
                </c:pt>
                <c:pt idx="88">
                  <c:v>410000</c:v>
                </c:pt>
                <c:pt idx="89">
                  <c:v>425000</c:v>
                </c:pt>
                <c:pt idx="90">
                  <c:v>455000</c:v>
                </c:pt>
                <c:pt idx="91">
                  <c:v>311000</c:v>
                </c:pt>
                <c:pt idx="92">
                  <c:v>455000</c:v>
                </c:pt>
                <c:pt idx="93">
                  <c:v>310000</c:v>
                </c:pt>
                <c:pt idx="94">
                  <c:v>380000</c:v>
                </c:pt>
                <c:pt idx="95">
                  <c:v>125000</c:v>
                </c:pt>
                <c:pt idx="96">
                  <c:v>435000</c:v>
                </c:pt>
                <c:pt idx="97">
                  <c:v>522000</c:v>
                </c:pt>
                <c:pt idx="98">
                  <c:v>319950</c:v>
                </c:pt>
                <c:pt idx="99">
                  <c:v>174500</c:v>
                </c:pt>
                <c:pt idx="100">
                  <c:v>359950</c:v>
                </c:pt>
                <c:pt idx="101">
                  <c:v>375000</c:v>
                </c:pt>
                <c:pt idx="102">
                  <c:v>445000</c:v>
                </c:pt>
                <c:pt idx="103">
                  <c:v>340000</c:v>
                </c:pt>
                <c:pt idx="104">
                  <c:v>295000</c:v>
                </c:pt>
                <c:pt idx="105">
                  <c:v>350000</c:v>
                </c:pt>
                <c:pt idx="106">
                  <c:v>259000</c:v>
                </c:pt>
                <c:pt idx="107">
                  <c:v>402500</c:v>
                </c:pt>
                <c:pt idx="108">
                  <c:v>299500</c:v>
                </c:pt>
                <c:pt idx="109">
                  <c:v>239950</c:v>
                </c:pt>
                <c:pt idx="110">
                  <c:v>368000</c:v>
                </c:pt>
                <c:pt idx="111">
                  <c:v>405000</c:v>
                </c:pt>
                <c:pt idx="112">
                  <c:v>305000</c:v>
                </c:pt>
                <c:pt idx="113">
                  <c:v>600000</c:v>
                </c:pt>
                <c:pt idx="114">
                  <c:v>195000</c:v>
                </c:pt>
                <c:pt idx="115">
                  <c:v>590000</c:v>
                </c:pt>
                <c:pt idx="116">
                  <c:v>232000</c:v>
                </c:pt>
                <c:pt idx="117">
                  <c:v>425000</c:v>
                </c:pt>
                <c:pt idx="118">
                  <c:v>560000</c:v>
                </c:pt>
                <c:pt idx="119">
                  <c:v>216000</c:v>
                </c:pt>
                <c:pt idx="120">
                  <c:v>359000</c:v>
                </c:pt>
                <c:pt idx="121">
                  <c:v>385000</c:v>
                </c:pt>
                <c:pt idx="122">
                  <c:v>450500</c:v>
                </c:pt>
                <c:pt idx="123">
                  <c:v>230000</c:v>
                </c:pt>
                <c:pt idx="124">
                  <c:v>225000</c:v>
                </c:pt>
                <c:pt idx="125">
                  <c:v>450000</c:v>
                </c:pt>
                <c:pt idx="126">
                  <c:v>763000</c:v>
                </c:pt>
                <c:pt idx="127">
                  <c:v>369950</c:v>
                </c:pt>
                <c:pt idx="128">
                  <c:v>199950</c:v>
                </c:pt>
                <c:pt idx="129">
                  <c:v>264500</c:v>
                </c:pt>
                <c:pt idx="130">
                  <c:v>354800</c:v>
                </c:pt>
                <c:pt idx="131">
                  <c:v>322000</c:v>
                </c:pt>
                <c:pt idx="132">
                  <c:v>190500</c:v>
                </c:pt>
                <c:pt idx="133">
                  <c:v>270000</c:v>
                </c:pt>
                <c:pt idx="134">
                  <c:v>288790</c:v>
                </c:pt>
                <c:pt idx="135">
                  <c:v>317000</c:v>
                </c:pt>
                <c:pt idx="136">
                  <c:v>465000</c:v>
                </c:pt>
                <c:pt idx="137">
                  <c:v>279900</c:v>
                </c:pt>
                <c:pt idx="138">
                  <c:v>320000</c:v>
                </c:pt>
                <c:pt idx="139">
                  <c:v>383000</c:v>
                </c:pt>
                <c:pt idx="140">
                  <c:v>600000</c:v>
                </c:pt>
                <c:pt idx="141">
                  <c:v>367500</c:v>
                </c:pt>
                <c:pt idx="142">
                  <c:v>240000</c:v>
                </c:pt>
                <c:pt idx="143">
                  <c:v>268500</c:v>
                </c:pt>
                <c:pt idx="144">
                  <c:v>269000</c:v>
                </c:pt>
                <c:pt idx="145">
                  <c:v>350000</c:v>
                </c:pt>
                <c:pt idx="146">
                  <c:v>460000</c:v>
                </c:pt>
                <c:pt idx="147">
                  <c:v>545000</c:v>
                </c:pt>
                <c:pt idx="148">
                  <c:v>475000</c:v>
                </c:pt>
                <c:pt idx="149">
                  <c:v>435000</c:v>
                </c:pt>
                <c:pt idx="150">
                  <c:v>655000</c:v>
                </c:pt>
                <c:pt idx="151">
                  <c:v>460000</c:v>
                </c:pt>
                <c:pt idx="152">
                  <c:v>175000</c:v>
                </c:pt>
                <c:pt idx="153">
                  <c:v>240000</c:v>
                </c:pt>
                <c:pt idx="154">
                  <c:v>337000</c:v>
                </c:pt>
                <c:pt idx="155">
                  <c:v>241000</c:v>
                </c:pt>
                <c:pt idx="156">
                  <c:v>264000</c:v>
                </c:pt>
                <c:pt idx="157">
                  <c:v>400000</c:v>
                </c:pt>
                <c:pt idx="158">
                  <c:v>398000</c:v>
                </c:pt>
                <c:pt idx="159">
                  <c:v>315000</c:v>
                </c:pt>
                <c:pt idx="160">
                  <c:v>402500</c:v>
                </c:pt>
                <c:pt idx="161">
                  <c:v>505000</c:v>
                </c:pt>
                <c:pt idx="162">
                  <c:v>195000</c:v>
                </c:pt>
                <c:pt idx="163">
                  <c:v>185000</c:v>
                </c:pt>
                <c:pt idx="164">
                  <c:v>670000</c:v>
                </c:pt>
                <c:pt idx="165">
                  <c:v>470000</c:v>
                </c:pt>
                <c:pt idx="166">
                  <c:v>485000</c:v>
                </c:pt>
                <c:pt idx="167">
                  <c:v>279950</c:v>
                </c:pt>
                <c:pt idx="168">
                  <c:v>419000</c:v>
                </c:pt>
                <c:pt idx="169">
                  <c:v>269950</c:v>
                </c:pt>
                <c:pt idx="170">
                  <c:v>450000</c:v>
                </c:pt>
                <c:pt idx="171">
                  <c:v>600000</c:v>
                </c:pt>
                <c:pt idx="172">
                  <c:v>195000</c:v>
                </c:pt>
                <c:pt idx="173">
                  <c:v>475580</c:v>
                </c:pt>
                <c:pt idx="174">
                  <c:v>245000</c:v>
                </c:pt>
                <c:pt idx="175">
                  <c:v>525000</c:v>
                </c:pt>
                <c:pt idx="176">
                  <c:v>640000</c:v>
                </c:pt>
                <c:pt idx="177">
                  <c:v>430000</c:v>
                </c:pt>
                <c:pt idx="178">
                  <c:v>512031</c:v>
                </c:pt>
                <c:pt idx="179">
                  <c:v>376000</c:v>
                </c:pt>
                <c:pt idx="180">
                  <c:v>549000</c:v>
                </c:pt>
                <c:pt idx="181">
                  <c:v>313000</c:v>
                </c:pt>
                <c:pt idx="182">
                  <c:v>475000</c:v>
                </c:pt>
                <c:pt idx="183">
                  <c:v>239950</c:v>
                </c:pt>
                <c:pt idx="184">
                  <c:v>273000</c:v>
                </c:pt>
                <c:pt idx="185">
                  <c:v>449000</c:v>
                </c:pt>
                <c:pt idx="186">
                  <c:v>451000</c:v>
                </c:pt>
                <c:pt idx="187">
                  <c:v>440000</c:v>
                </c:pt>
                <c:pt idx="188">
                  <c:v>547000</c:v>
                </c:pt>
                <c:pt idx="189">
                  <c:v>324500</c:v>
                </c:pt>
                <c:pt idx="190">
                  <c:v>572500</c:v>
                </c:pt>
                <c:pt idx="191">
                  <c:v>509500</c:v>
                </c:pt>
                <c:pt idx="192">
                  <c:v>286000</c:v>
                </c:pt>
                <c:pt idx="193">
                  <c:v>425000</c:v>
                </c:pt>
                <c:pt idx="194">
                  <c:v>267500</c:v>
                </c:pt>
                <c:pt idx="195">
                  <c:v>285000</c:v>
                </c:pt>
                <c:pt idx="196">
                  <c:v>299500</c:v>
                </c:pt>
                <c:pt idx="197">
                  <c:v>278000</c:v>
                </c:pt>
                <c:pt idx="198">
                  <c:v>512500</c:v>
                </c:pt>
                <c:pt idx="199">
                  <c:v>514000</c:v>
                </c:pt>
                <c:pt idx="200">
                  <c:v>659950</c:v>
                </c:pt>
                <c:pt idx="201">
                  <c:v>415000</c:v>
                </c:pt>
                <c:pt idx="202">
                  <c:v>420000</c:v>
                </c:pt>
                <c:pt idx="203">
                  <c:v>365000</c:v>
                </c:pt>
                <c:pt idx="204">
                  <c:v>402000</c:v>
                </c:pt>
                <c:pt idx="205">
                  <c:v>410000</c:v>
                </c:pt>
                <c:pt idx="206">
                  <c:v>414250</c:v>
                </c:pt>
                <c:pt idx="207">
                  <c:v>580000</c:v>
                </c:pt>
                <c:pt idx="208">
                  <c:v>265000</c:v>
                </c:pt>
                <c:pt idx="209">
                  <c:v>382000</c:v>
                </c:pt>
                <c:pt idx="210">
                  <c:v>710000</c:v>
                </c:pt>
                <c:pt idx="211">
                  <c:v>314950</c:v>
                </c:pt>
                <c:pt idx="212">
                  <c:v>270000</c:v>
                </c:pt>
                <c:pt idx="213">
                  <c:v>655000</c:v>
                </c:pt>
                <c:pt idx="214">
                  <c:v>252000</c:v>
                </c:pt>
                <c:pt idx="215">
                  <c:v>252000</c:v>
                </c:pt>
                <c:pt idx="216">
                  <c:v>270000</c:v>
                </c:pt>
                <c:pt idx="217">
                  <c:v>460000</c:v>
                </c:pt>
                <c:pt idx="218">
                  <c:v>715000</c:v>
                </c:pt>
                <c:pt idx="219">
                  <c:v>295000</c:v>
                </c:pt>
                <c:pt idx="220">
                  <c:v>334000</c:v>
                </c:pt>
                <c:pt idx="221">
                  <c:v>356000</c:v>
                </c:pt>
                <c:pt idx="222">
                  <c:v>450000</c:v>
                </c:pt>
                <c:pt idx="223">
                  <c:v>260000</c:v>
                </c:pt>
                <c:pt idx="224">
                  <c:v>268000</c:v>
                </c:pt>
                <c:pt idx="225">
                  <c:v>247500</c:v>
                </c:pt>
                <c:pt idx="226">
                  <c:v>255000</c:v>
                </c:pt>
                <c:pt idx="227">
                  <c:v>273148</c:v>
                </c:pt>
                <c:pt idx="228">
                  <c:v>522500</c:v>
                </c:pt>
                <c:pt idx="229">
                  <c:v>341000</c:v>
                </c:pt>
                <c:pt idx="230">
                  <c:v>399950</c:v>
                </c:pt>
                <c:pt idx="231">
                  <c:v>615000</c:v>
                </c:pt>
                <c:pt idx="232">
                  <c:v>540000</c:v>
                </c:pt>
                <c:pt idx="233">
                  <c:v>379260</c:v>
                </c:pt>
                <c:pt idx="234">
                  <c:v>425000</c:v>
                </c:pt>
                <c:pt idx="235">
                  <c:v>340000</c:v>
                </c:pt>
                <c:pt idx="236">
                  <c:v>518000</c:v>
                </c:pt>
                <c:pt idx="237">
                  <c:v>329950</c:v>
                </c:pt>
                <c:pt idx="238">
                  <c:v>300000</c:v>
                </c:pt>
                <c:pt idx="239">
                  <c:v>317000</c:v>
                </c:pt>
                <c:pt idx="240">
                  <c:v>322000</c:v>
                </c:pt>
                <c:pt idx="241">
                  <c:v>577000</c:v>
                </c:pt>
                <c:pt idx="242">
                  <c:v>750000</c:v>
                </c:pt>
                <c:pt idx="243">
                  <c:v>195000</c:v>
                </c:pt>
                <c:pt idx="244">
                  <c:v>450000</c:v>
                </c:pt>
                <c:pt idx="245">
                  <c:v>554000</c:v>
                </c:pt>
                <c:pt idx="246">
                  <c:v>280000</c:v>
                </c:pt>
                <c:pt idx="247">
                  <c:v>375000</c:v>
                </c:pt>
                <c:pt idx="248">
                  <c:v>195000</c:v>
                </c:pt>
                <c:pt idx="249">
                  <c:v>327500</c:v>
                </c:pt>
                <c:pt idx="250">
                  <c:v>350000</c:v>
                </c:pt>
                <c:pt idx="251">
                  <c:v>440000</c:v>
                </c:pt>
                <c:pt idx="252">
                  <c:v>654500</c:v>
                </c:pt>
                <c:pt idx="253">
                  <c:v>179000</c:v>
                </c:pt>
                <c:pt idx="254">
                  <c:v>237000</c:v>
                </c:pt>
                <c:pt idx="255">
                  <c:v>380000</c:v>
                </c:pt>
                <c:pt idx="256">
                  <c:v>500000</c:v>
                </c:pt>
                <c:pt idx="257">
                  <c:v>556000</c:v>
                </c:pt>
                <c:pt idx="258">
                  <c:v>360000</c:v>
                </c:pt>
                <c:pt idx="259">
                  <c:v>379900</c:v>
                </c:pt>
                <c:pt idx="260">
                  <c:v>391000</c:v>
                </c:pt>
                <c:pt idx="261">
                  <c:v>410000</c:v>
                </c:pt>
                <c:pt idx="262">
                  <c:v>261000</c:v>
                </c:pt>
                <c:pt idx="263">
                  <c:v>799000</c:v>
                </c:pt>
                <c:pt idx="264">
                  <c:v>517500</c:v>
                </c:pt>
                <c:pt idx="265">
                  <c:v>680000</c:v>
                </c:pt>
                <c:pt idx="266">
                  <c:v>572000</c:v>
                </c:pt>
                <c:pt idx="267">
                  <c:v>375000</c:v>
                </c:pt>
                <c:pt idx="268">
                  <c:v>403000</c:v>
                </c:pt>
                <c:pt idx="269">
                  <c:v>248000</c:v>
                </c:pt>
                <c:pt idx="270">
                  <c:v>352000</c:v>
                </c:pt>
                <c:pt idx="271">
                  <c:v>585000</c:v>
                </c:pt>
                <c:pt idx="272">
                  <c:v>250000</c:v>
                </c:pt>
                <c:pt idx="273">
                  <c:v>350000</c:v>
                </c:pt>
                <c:pt idx="274">
                  <c:v>445000</c:v>
                </c:pt>
                <c:pt idx="275">
                  <c:v>370000</c:v>
                </c:pt>
                <c:pt idx="276">
                  <c:v>385000</c:v>
                </c:pt>
                <c:pt idx="277">
                  <c:v>288400</c:v>
                </c:pt>
                <c:pt idx="278">
                  <c:v>306000</c:v>
                </c:pt>
                <c:pt idx="279">
                  <c:v>300000</c:v>
                </c:pt>
                <c:pt idx="280">
                  <c:v>312000</c:v>
                </c:pt>
                <c:pt idx="281">
                  <c:v>195000</c:v>
                </c:pt>
                <c:pt idx="282">
                  <c:v>437000</c:v>
                </c:pt>
                <c:pt idx="283">
                  <c:v>425000</c:v>
                </c:pt>
                <c:pt idx="284">
                  <c:v>512500</c:v>
                </c:pt>
                <c:pt idx="285">
                  <c:v>240000</c:v>
                </c:pt>
                <c:pt idx="286">
                  <c:v>260000</c:v>
                </c:pt>
                <c:pt idx="287">
                  <c:v>480000</c:v>
                </c:pt>
                <c:pt idx="288">
                  <c:v>667500</c:v>
                </c:pt>
                <c:pt idx="289">
                  <c:v>342000</c:v>
                </c:pt>
                <c:pt idx="290">
                  <c:v>495000</c:v>
                </c:pt>
                <c:pt idx="291">
                  <c:v>515000</c:v>
                </c:pt>
                <c:pt idx="292">
                  <c:v>278500</c:v>
                </c:pt>
                <c:pt idx="293">
                  <c:v>195000</c:v>
                </c:pt>
                <c:pt idx="294">
                  <c:v>359950</c:v>
                </c:pt>
                <c:pt idx="295">
                  <c:v>815000</c:v>
                </c:pt>
                <c:pt idx="296">
                  <c:v>519000</c:v>
                </c:pt>
                <c:pt idx="297">
                  <c:v>447500</c:v>
                </c:pt>
                <c:pt idx="298">
                  <c:v>355950</c:v>
                </c:pt>
                <c:pt idx="299">
                  <c:v>402000</c:v>
                </c:pt>
                <c:pt idx="300">
                  <c:v>599000</c:v>
                </c:pt>
                <c:pt idx="301">
                  <c:v>396000</c:v>
                </c:pt>
                <c:pt idx="302">
                  <c:v>385000</c:v>
                </c:pt>
                <c:pt idx="303">
                  <c:v>279000</c:v>
                </c:pt>
                <c:pt idx="304">
                  <c:v>550000</c:v>
                </c:pt>
                <c:pt idx="305">
                  <c:v>619000</c:v>
                </c:pt>
                <c:pt idx="306">
                  <c:v>275000</c:v>
                </c:pt>
                <c:pt idx="307">
                  <c:v>453500</c:v>
                </c:pt>
                <c:pt idx="308">
                  <c:v>526000</c:v>
                </c:pt>
                <c:pt idx="309">
                  <c:v>490000</c:v>
                </c:pt>
                <c:pt idx="310">
                  <c:v>625000</c:v>
                </c:pt>
                <c:pt idx="311">
                  <c:v>199000</c:v>
                </c:pt>
                <c:pt idx="312">
                  <c:v>404000</c:v>
                </c:pt>
                <c:pt idx="313">
                  <c:v>565000</c:v>
                </c:pt>
                <c:pt idx="314">
                  <c:v>906000</c:v>
                </c:pt>
                <c:pt idx="315">
                  <c:v>475000</c:v>
                </c:pt>
                <c:pt idx="316">
                  <c:v>260000</c:v>
                </c:pt>
                <c:pt idx="317">
                  <c:v>394950</c:v>
                </c:pt>
                <c:pt idx="318">
                  <c:v>244615</c:v>
                </c:pt>
                <c:pt idx="319">
                  <c:v>499950</c:v>
                </c:pt>
                <c:pt idx="320">
                  <c:v>440000</c:v>
                </c:pt>
                <c:pt idx="321">
                  <c:v>510000</c:v>
                </c:pt>
                <c:pt idx="322">
                  <c:v>560000</c:v>
                </c:pt>
                <c:pt idx="323">
                  <c:v>800000</c:v>
                </c:pt>
                <c:pt idx="324">
                  <c:v>840000</c:v>
                </c:pt>
                <c:pt idx="325">
                  <c:v>379500</c:v>
                </c:pt>
                <c:pt idx="326">
                  <c:v>503000</c:v>
                </c:pt>
                <c:pt idx="327">
                  <c:v>280000</c:v>
                </c:pt>
                <c:pt idx="328">
                  <c:v>315000</c:v>
                </c:pt>
                <c:pt idx="329">
                  <c:v>360000</c:v>
                </c:pt>
                <c:pt idx="330">
                  <c:v>700000</c:v>
                </c:pt>
                <c:pt idx="331">
                  <c:v>442000</c:v>
                </c:pt>
                <c:pt idx="332">
                  <c:v>659000</c:v>
                </c:pt>
                <c:pt idx="333">
                  <c:v>400000</c:v>
                </c:pt>
                <c:pt idx="334">
                  <c:v>717500</c:v>
                </c:pt>
                <c:pt idx="335">
                  <c:v>289950</c:v>
                </c:pt>
                <c:pt idx="336">
                  <c:v>299000</c:v>
                </c:pt>
                <c:pt idx="337">
                  <c:v>720000</c:v>
                </c:pt>
                <c:pt idx="338">
                  <c:v>195000</c:v>
                </c:pt>
                <c:pt idx="339">
                  <c:v>333000</c:v>
                </c:pt>
                <c:pt idx="340">
                  <c:v>650000</c:v>
                </c:pt>
                <c:pt idx="341">
                  <c:v>325000</c:v>
                </c:pt>
                <c:pt idx="342">
                  <c:v>772000</c:v>
                </c:pt>
                <c:pt idx="343">
                  <c:v>379500</c:v>
                </c:pt>
                <c:pt idx="344">
                  <c:v>489000</c:v>
                </c:pt>
                <c:pt idx="345">
                  <c:v>375000</c:v>
                </c:pt>
                <c:pt idx="346">
                  <c:v>518500</c:v>
                </c:pt>
                <c:pt idx="347">
                  <c:v>599000</c:v>
                </c:pt>
                <c:pt idx="348">
                  <c:v>285000</c:v>
                </c:pt>
                <c:pt idx="349">
                  <c:v>392000</c:v>
                </c:pt>
                <c:pt idx="350">
                  <c:v>236500</c:v>
                </c:pt>
                <c:pt idx="351">
                  <c:v>195000</c:v>
                </c:pt>
                <c:pt idx="352">
                  <c:v>419000</c:v>
                </c:pt>
                <c:pt idx="353">
                  <c:v>550000</c:v>
                </c:pt>
                <c:pt idx="354">
                  <c:v>597500</c:v>
                </c:pt>
                <c:pt idx="355">
                  <c:v>530000</c:v>
                </c:pt>
                <c:pt idx="356">
                  <c:v>277000</c:v>
                </c:pt>
                <c:pt idx="357">
                  <c:v>798750</c:v>
                </c:pt>
                <c:pt idx="358">
                  <c:v>900000</c:v>
                </c:pt>
                <c:pt idx="359">
                  <c:v>733000</c:v>
                </c:pt>
                <c:pt idx="360">
                  <c:v>913000</c:v>
                </c:pt>
                <c:pt idx="361">
                  <c:v>555000</c:v>
                </c:pt>
                <c:pt idx="362">
                  <c:v>465000</c:v>
                </c:pt>
                <c:pt idx="363">
                  <c:v>730000</c:v>
                </c:pt>
                <c:pt idx="364">
                  <c:v>503000</c:v>
                </c:pt>
                <c:pt idx="365">
                  <c:v>450000</c:v>
                </c:pt>
                <c:pt idx="366">
                  <c:v>780000</c:v>
                </c:pt>
                <c:pt idx="367">
                  <c:v>620000</c:v>
                </c:pt>
                <c:pt idx="368">
                  <c:v>195000</c:v>
                </c:pt>
                <c:pt idx="369">
                  <c:v>337000</c:v>
                </c:pt>
                <c:pt idx="370">
                  <c:v>530000</c:v>
                </c:pt>
                <c:pt idx="371">
                  <c:v>325000</c:v>
                </c:pt>
                <c:pt idx="372">
                  <c:v>831000</c:v>
                </c:pt>
                <c:pt idx="373">
                  <c:v>500000</c:v>
                </c:pt>
                <c:pt idx="374">
                  <c:v>651000</c:v>
                </c:pt>
                <c:pt idx="375">
                  <c:v>425000</c:v>
                </c:pt>
                <c:pt idx="376">
                  <c:v>498000</c:v>
                </c:pt>
                <c:pt idx="377">
                  <c:v>390000</c:v>
                </c:pt>
                <c:pt idx="378">
                  <c:v>596000</c:v>
                </c:pt>
                <c:pt idx="379">
                  <c:v>766000</c:v>
                </c:pt>
                <c:pt idx="380">
                  <c:v>303000</c:v>
                </c:pt>
                <c:pt idx="381">
                  <c:v>380000</c:v>
                </c:pt>
                <c:pt idx="382">
                  <c:v>470000</c:v>
                </c:pt>
                <c:pt idx="383">
                  <c:v>525000</c:v>
                </c:pt>
                <c:pt idx="384">
                  <c:v>423000</c:v>
                </c:pt>
                <c:pt idx="385">
                  <c:v>429950</c:v>
                </c:pt>
                <c:pt idx="386">
                  <c:v>891000</c:v>
                </c:pt>
                <c:pt idx="387">
                  <c:v>585000</c:v>
                </c:pt>
                <c:pt idx="388">
                  <c:v>465950</c:v>
                </c:pt>
                <c:pt idx="389">
                  <c:v>330000</c:v>
                </c:pt>
                <c:pt idx="390">
                  <c:v>995000</c:v>
                </c:pt>
                <c:pt idx="391">
                  <c:v>505000</c:v>
                </c:pt>
                <c:pt idx="392">
                  <c:v>620000</c:v>
                </c:pt>
                <c:pt idx="393">
                  <c:v>397950</c:v>
                </c:pt>
                <c:pt idx="394">
                  <c:v>399888</c:v>
                </c:pt>
                <c:pt idx="395">
                  <c:v>475000</c:v>
                </c:pt>
                <c:pt idx="396">
                  <c:v>479000</c:v>
                </c:pt>
                <c:pt idx="397">
                  <c:v>655000</c:v>
                </c:pt>
                <c:pt idx="398">
                  <c:v>749950</c:v>
                </c:pt>
                <c:pt idx="399">
                  <c:v>455000</c:v>
                </c:pt>
                <c:pt idx="400">
                  <c:v>332000</c:v>
                </c:pt>
                <c:pt idx="401">
                  <c:v>339950</c:v>
                </c:pt>
                <c:pt idx="402">
                  <c:v>400000</c:v>
                </c:pt>
                <c:pt idx="403">
                  <c:v>487000</c:v>
                </c:pt>
                <c:pt idx="404">
                  <c:v>752888</c:v>
                </c:pt>
                <c:pt idx="405">
                  <c:v>690000</c:v>
                </c:pt>
                <c:pt idx="406">
                  <c:v>700000</c:v>
                </c:pt>
                <c:pt idx="407">
                  <c:v>820000</c:v>
                </c:pt>
                <c:pt idx="408">
                  <c:v>954500</c:v>
                </c:pt>
                <c:pt idx="409">
                  <c:v>672000</c:v>
                </c:pt>
                <c:pt idx="410">
                  <c:v>699000</c:v>
                </c:pt>
                <c:pt idx="411">
                  <c:v>800000</c:v>
                </c:pt>
                <c:pt idx="412">
                  <c:v>898000</c:v>
                </c:pt>
                <c:pt idx="413">
                  <c:v>732500</c:v>
                </c:pt>
                <c:pt idx="414">
                  <c:v>906000</c:v>
                </c:pt>
                <c:pt idx="415">
                  <c:v>855000</c:v>
                </c:pt>
                <c:pt idx="416">
                  <c:v>700000</c:v>
                </c:pt>
                <c:pt idx="417">
                  <c:v>590000</c:v>
                </c:pt>
                <c:pt idx="418">
                  <c:v>806000</c:v>
                </c:pt>
                <c:pt idx="419">
                  <c:v>660000</c:v>
                </c:pt>
                <c:pt idx="420">
                  <c:v>525000</c:v>
                </c:pt>
                <c:pt idx="421">
                  <c:v>600000</c:v>
                </c:pt>
                <c:pt idx="422">
                  <c:v>645000</c:v>
                </c:pt>
                <c:pt idx="423">
                  <c:v>350000</c:v>
                </c:pt>
                <c:pt idx="424">
                  <c:v>567500</c:v>
                </c:pt>
                <c:pt idx="425">
                  <c:v>670000</c:v>
                </c:pt>
                <c:pt idx="426">
                  <c:v>379950</c:v>
                </c:pt>
                <c:pt idx="427">
                  <c:v>809000</c:v>
                </c:pt>
                <c:pt idx="428">
                  <c:v>270000</c:v>
                </c:pt>
                <c:pt idx="429">
                  <c:v>304900</c:v>
                </c:pt>
                <c:pt idx="430">
                  <c:v>691500</c:v>
                </c:pt>
                <c:pt idx="431">
                  <c:v>415000</c:v>
                </c:pt>
                <c:pt idx="432">
                  <c:v>195000</c:v>
                </c:pt>
                <c:pt idx="433">
                  <c:v>350000</c:v>
                </c:pt>
                <c:pt idx="434">
                  <c:v>360000</c:v>
                </c:pt>
                <c:pt idx="435">
                  <c:v>838400</c:v>
                </c:pt>
                <c:pt idx="436">
                  <c:v>560000</c:v>
                </c:pt>
                <c:pt idx="437">
                  <c:v>313100</c:v>
                </c:pt>
                <c:pt idx="438">
                  <c:v>765000</c:v>
                </c:pt>
                <c:pt idx="439">
                  <c:v>851000</c:v>
                </c:pt>
                <c:pt idx="440">
                  <c:v>569950</c:v>
                </c:pt>
                <c:pt idx="441">
                  <c:v>985000</c:v>
                </c:pt>
                <c:pt idx="442">
                  <c:v>657000</c:v>
                </c:pt>
                <c:pt idx="443">
                  <c:v>710000</c:v>
                </c:pt>
                <c:pt idx="444">
                  <c:v>505000</c:v>
                </c:pt>
                <c:pt idx="445">
                  <c:v>982000</c:v>
                </c:pt>
                <c:pt idx="446">
                  <c:v>375000</c:v>
                </c:pt>
                <c:pt idx="447">
                  <c:v>408000</c:v>
                </c:pt>
                <c:pt idx="448">
                  <c:v>739000</c:v>
                </c:pt>
                <c:pt idx="449">
                  <c:v>540000</c:v>
                </c:pt>
                <c:pt idx="450">
                  <c:v>910000</c:v>
                </c:pt>
                <c:pt idx="451">
                  <c:v>570000</c:v>
                </c:pt>
                <c:pt idx="452">
                  <c:v>610000</c:v>
                </c:pt>
                <c:pt idx="453">
                  <c:v>620000</c:v>
                </c:pt>
                <c:pt idx="454">
                  <c:v>640000</c:v>
                </c:pt>
                <c:pt idx="455">
                  <c:v>912000</c:v>
                </c:pt>
                <c:pt idx="456">
                  <c:v>500000</c:v>
                </c:pt>
                <c:pt idx="457">
                  <c:v>688000</c:v>
                </c:pt>
                <c:pt idx="458">
                  <c:v>705000</c:v>
                </c:pt>
                <c:pt idx="459">
                  <c:v>359950</c:v>
                </c:pt>
                <c:pt idx="460">
                  <c:v>563950</c:v>
                </c:pt>
                <c:pt idx="461">
                  <c:v>950000</c:v>
                </c:pt>
                <c:pt idx="462">
                  <c:v>740000</c:v>
                </c:pt>
                <c:pt idx="463">
                  <c:v>850000</c:v>
                </c:pt>
                <c:pt idx="464">
                  <c:v>564500</c:v>
                </c:pt>
                <c:pt idx="465">
                  <c:v>759950</c:v>
                </c:pt>
                <c:pt idx="466">
                  <c:v>530000</c:v>
                </c:pt>
                <c:pt idx="467">
                  <c:v>819000</c:v>
                </c:pt>
                <c:pt idx="468">
                  <c:v>523000</c:v>
                </c:pt>
                <c:pt idx="469">
                  <c:v>765000</c:v>
                </c:pt>
                <c:pt idx="470">
                  <c:v>580000</c:v>
                </c:pt>
                <c:pt idx="471">
                  <c:v>689000</c:v>
                </c:pt>
                <c:pt idx="472">
                  <c:v>650000</c:v>
                </c:pt>
                <c:pt idx="473">
                  <c:v>649950</c:v>
                </c:pt>
                <c:pt idx="474">
                  <c:v>838000</c:v>
                </c:pt>
                <c:pt idx="475">
                  <c:v>455000</c:v>
                </c:pt>
                <c:pt idx="476">
                  <c:v>350000</c:v>
                </c:pt>
                <c:pt idx="477">
                  <c:v>895000</c:v>
                </c:pt>
                <c:pt idx="478">
                  <c:v>712000</c:v>
                </c:pt>
                <c:pt idx="479">
                  <c:v>830000</c:v>
                </c:pt>
                <c:pt idx="480">
                  <c:v>498000</c:v>
                </c:pt>
                <c:pt idx="481">
                  <c:v>570000</c:v>
                </c:pt>
                <c:pt idx="482">
                  <c:v>657044</c:v>
                </c:pt>
                <c:pt idx="483">
                  <c:v>780000</c:v>
                </c:pt>
                <c:pt idx="484">
                  <c:v>469000</c:v>
                </c:pt>
                <c:pt idx="485">
                  <c:v>486000</c:v>
                </c:pt>
                <c:pt idx="486">
                  <c:v>896000</c:v>
                </c:pt>
                <c:pt idx="487">
                  <c:v>660000</c:v>
                </c:pt>
                <c:pt idx="488">
                  <c:v>680000</c:v>
                </c:pt>
                <c:pt idx="489">
                  <c:v>932990</c:v>
                </c:pt>
                <c:pt idx="490">
                  <c:v>939000</c:v>
                </c:pt>
                <c:pt idx="491">
                  <c:v>898000</c:v>
                </c:pt>
                <c:pt idx="492">
                  <c:v>429900</c:v>
                </c:pt>
                <c:pt idx="493">
                  <c:v>575000</c:v>
                </c:pt>
                <c:pt idx="494">
                  <c:v>840000</c:v>
                </c:pt>
                <c:pt idx="495">
                  <c:v>645000</c:v>
                </c:pt>
                <c:pt idx="496">
                  <c:v>688000</c:v>
                </c:pt>
                <c:pt idx="497">
                  <c:v>885000</c:v>
                </c:pt>
                <c:pt idx="498">
                  <c:v>884744</c:v>
                </c:pt>
                <c:pt idx="499">
                  <c:v>850000</c:v>
                </c:pt>
              </c:numCache>
            </c:numRef>
          </c:xVal>
          <c:yVal>
            <c:numRef>
              <c:f>HouseSales_data!$AN$30:$AN$529</c:f>
              <c:numCache>
                <c:formatCode>General</c:formatCode>
                <c:ptCount val="500"/>
                <c:pt idx="0">
                  <c:v>590</c:v>
                </c:pt>
                <c:pt idx="1">
                  <c:v>670</c:v>
                </c:pt>
                <c:pt idx="2">
                  <c:v>710</c:v>
                </c:pt>
                <c:pt idx="3">
                  <c:v>720</c:v>
                </c:pt>
                <c:pt idx="4">
                  <c:v>730</c:v>
                </c:pt>
                <c:pt idx="5">
                  <c:v>750</c:v>
                </c:pt>
                <c:pt idx="6">
                  <c:v>770</c:v>
                </c:pt>
                <c:pt idx="7">
                  <c:v>770</c:v>
                </c:pt>
                <c:pt idx="8">
                  <c:v>800</c:v>
                </c:pt>
                <c:pt idx="9">
                  <c:v>810</c:v>
                </c:pt>
                <c:pt idx="10">
                  <c:v>833</c:v>
                </c:pt>
                <c:pt idx="11">
                  <c:v>850</c:v>
                </c:pt>
                <c:pt idx="12">
                  <c:v>860</c:v>
                </c:pt>
                <c:pt idx="13">
                  <c:v>860</c:v>
                </c:pt>
                <c:pt idx="14">
                  <c:v>880</c:v>
                </c:pt>
                <c:pt idx="15">
                  <c:v>890</c:v>
                </c:pt>
                <c:pt idx="16">
                  <c:v>900</c:v>
                </c:pt>
                <c:pt idx="17">
                  <c:v>900</c:v>
                </c:pt>
                <c:pt idx="18">
                  <c:v>900</c:v>
                </c:pt>
                <c:pt idx="19">
                  <c:v>910</c:v>
                </c:pt>
                <c:pt idx="20">
                  <c:v>920</c:v>
                </c:pt>
                <c:pt idx="21">
                  <c:v>920</c:v>
                </c:pt>
                <c:pt idx="22">
                  <c:v>920</c:v>
                </c:pt>
                <c:pt idx="23">
                  <c:v>930</c:v>
                </c:pt>
                <c:pt idx="24">
                  <c:v>930</c:v>
                </c:pt>
                <c:pt idx="25">
                  <c:v>940</c:v>
                </c:pt>
                <c:pt idx="26">
                  <c:v>940</c:v>
                </c:pt>
                <c:pt idx="27">
                  <c:v>960</c:v>
                </c:pt>
                <c:pt idx="28">
                  <c:v>960</c:v>
                </c:pt>
                <c:pt idx="29">
                  <c:v>960</c:v>
                </c:pt>
                <c:pt idx="30">
                  <c:v>970</c:v>
                </c:pt>
                <c:pt idx="31">
                  <c:v>980</c:v>
                </c:pt>
                <c:pt idx="32">
                  <c:v>990</c:v>
                </c:pt>
                <c:pt idx="33">
                  <c:v>1000</c:v>
                </c:pt>
                <c:pt idx="34">
                  <c:v>1000</c:v>
                </c:pt>
                <c:pt idx="35">
                  <c:v>1000</c:v>
                </c:pt>
                <c:pt idx="36">
                  <c:v>1010</c:v>
                </c:pt>
                <c:pt idx="37">
                  <c:v>1010</c:v>
                </c:pt>
                <c:pt idx="38">
                  <c:v>1010</c:v>
                </c:pt>
                <c:pt idx="39">
                  <c:v>1010</c:v>
                </c:pt>
                <c:pt idx="40">
                  <c:v>1010</c:v>
                </c:pt>
                <c:pt idx="41">
                  <c:v>1010</c:v>
                </c:pt>
                <c:pt idx="42">
                  <c:v>1020</c:v>
                </c:pt>
                <c:pt idx="43">
                  <c:v>1030</c:v>
                </c:pt>
                <c:pt idx="44">
                  <c:v>1040</c:v>
                </c:pt>
                <c:pt idx="45">
                  <c:v>1040</c:v>
                </c:pt>
                <c:pt idx="46">
                  <c:v>1050</c:v>
                </c:pt>
                <c:pt idx="47">
                  <c:v>1060</c:v>
                </c:pt>
                <c:pt idx="48">
                  <c:v>1070</c:v>
                </c:pt>
                <c:pt idx="49">
                  <c:v>1080</c:v>
                </c:pt>
                <c:pt idx="50">
                  <c:v>1080</c:v>
                </c:pt>
                <c:pt idx="51">
                  <c:v>1080</c:v>
                </c:pt>
                <c:pt idx="52">
                  <c:v>1080</c:v>
                </c:pt>
                <c:pt idx="53">
                  <c:v>1090</c:v>
                </c:pt>
                <c:pt idx="54">
                  <c:v>1090</c:v>
                </c:pt>
                <c:pt idx="55">
                  <c:v>1090</c:v>
                </c:pt>
                <c:pt idx="56">
                  <c:v>1090</c:v>
                </c:pt>
                <c:pt idx="57">
                  <c:v>1090</c:v>
                </c:pt>
                <c:pt idx="58">
                  <c:v>1100</c:v>
                </c:pt>
                <c:pt idx="59">
                  <c:v>1100</c:v>
                </c:pt>
                <c:pt idx="60">
                  <c:v>1100</c:v>
                </c:pt>
                <c:pt idx="61">
                  <c:v>1100</c:v>
                </c:pt>
                <c:pt idx="62">
                  <c:v>1100</c:v>
                </c:pt>
                <c:pt idx="63">
                  <c:v>1110</c:v>
                </c:pt>
                <c:pt idx="64">
                  <c:v>1110</c:v>
                </c:pt>
                <c:pt idx="65">
                  <c:v>1110</c:v>
                </c:pt>
                <c:pt idx="66">
                  <c:v>1120</c:v>
                </c:pt>
                <c:pt idx="67">
                  <c:v>1120</c:v>
                </c:pt>
                <c:pt idx="68">
                  <c:v>1120</c:v>
                </c:pt>
                <c:pt idx="69">
                  <c:v>1120</c:v>
                </c:pt>
                <c:pt idx="70">
                  <c:v>1130</c:v>
                </c:pt>
                <c:pt idx="71">
                  <c:v>1130</c:v>
                </c:pt>
                <c:pt idx="72">
                  <c:v>1130</c:v>
                </c:pt>
                <c:pt idx="73">
                  <c:v>1140</c:v>
                </c:pt>
                <c:pt idx="74">
                  <c:v>1140</c:v>
                </c:pt>
                <c:pt idx="75">
                  <c:v>1150</c:v>
                </c:pt>
                <c:pt idx="76">
                  <c:v>1150</c:v>
                </c:pt>
                <c:pt idx="77">
                  <c:v>1150</c:v>
                </c:pt>
                <c:pt idx="78">
                  <c:v>1150</c:v>
                </c:pt>
                <c:pt idx="79">
                  <c:v>1150</c:v>
                </c:pt>
                <c:pt idx="80">
                  <c:v>1150</c:v>
                </c:pt>
                <c:pt idx="81">
                  <c:v>1160</c:v>
                </c:pt>
                <c:pt idx="82">
                  <c:v>1170</c:v>
                </c:pt>
                <c:pt idx="83">
                  <c:v>1170</c:v>
                </c:pt>
                <c:pt idx="84">
                  <c:v>1170</c:v>
                </c:pt>
                <c:pt idx="85">
                  <c:v>1180</c:v>
                </c:pt>
                <c:pt idx="86">
                  <c:v>1180</c:v>
                </c:pt>
                <c:pt idx="87">
                  <c:v>1180</c:v>
                </c:pt>
                <c:pt idx="88">
                  <c:v>1180</c:v>
                </c:pt>
                <c:pt idx="89">
                  <c:v>1180</c:v>
                </c:pt>
                <c:pt idx="90">
                  <c:v>1180</c:v>
                </c:pt>
                <c:pt idx="91">
                  <c:v>1190</c:v>
                </c:pt>
                <c:pt idx="92">
                  <c:v>1200</c:v>
                </c:pt>
                <c:pt idx="93">
                  <c:v>1210</c:v>
                </c:pt>
                <c:pt idx="94">
                  <c:v>1210</c:v>
                </c:pt>
                <c:pt idx="95">
                  <c:v>1230</c:v>
                </c:pt>
                <c:pt idx="96">
                  <c:v>1230</c:v>
                </c:pt>
                <c:pt idx="97">
                  <c:v>1230</c:v>
                </c:pt>
                <c:pt idx="98">
                  <c:v>1240</c:v>
                </c:pt>
                <c:pt idx="99">
                  <c:v>1240</c:v>
                </c:pt>
                <c:pt idx="100">
                  <c:v>1240</c:v>
                </c:pt>
                <c:pt idx="101">
                  <c:v>1240</c:v>
                </c:pt>
                <c:pt idx="102">
                  <c:v>1240</c:v>
                </c:pt>
                <c:pt idx="103">
                  <c:v>1240</c:v>
                </c:pt>
                <c:pt idx="104">
                  <c:v>1250</c:v>
                </c:pt>
                <c:pt idx="105">
                  <c:v>1250</c:v>
                </c:pt>
                <c:pt idx="106">
                  <c:v>1260</c:v>
                </c:pt>
                <c:pt idx="107">
                  <c:v>1270</c:v>
                </c:pt>
                <c:pt idx="108">
                  <c:v>1280</c:v>
                </c:pt>
                <c:pt idx="109">
                  <c:v>1280</c:v>
                </c:pt>
                <c:pt idx="110">
                  <c:v>1280</c:v>
                </c:pt>
                <c:pt idx="111">
                  <c:v>1280</c:v>
                </c:pt>
                <c:pt idx="112">
                  <c:v>1290</c:v>
                </c:pt>
                <c:pt idx="113">
                  <c:v>1290</c:v>
                </c:pt>
                <c:pt idx="114">
                  <c:v>1290</c:v>
                </c:pt>
                <c:pt idx="115">
                  <c:v>1290</c:v>
                </c:pt>
                <c:pt idx="116">
                  <c:v>1300</c:v>
                </c:pt>
                <c:pt idx="117">
                  <c:v>1300</c:v>
                </c:pt>
                <c:pt idx="118">
                  <c:v>1300</c:v>
                </c:pt>
                <c:pt idx="119">
                  <c:v>1310</c:v>
                </c:pt>
                <c:pt idx="120">
                  <c:v>1320</c:v>
                </c:pt>
                <c:pt idx="121">
                  <c:v>1320</c:v>
                </c:pt>
                <c:pt idx="122">
                  <c:v>1330</c:v>
                </c:pt>
                <c:pt idx="123">
                  <c:v>1340</c:v>
                </c:pt>
                <c:pt idx="124">
                  <c:v>1350</c:v>
                </c:pt>
                <c:pt idx="125">
                  <c:v>1350</c:v>
                </c:pt>
                <c:pt idx="126">
                  <c:v>1360</c:v>
                </c:pt>
                <c:pt idx="127">
                  <c:v>1360</c:v>
                </c:pt>
                <c:pt idx="128">
                  <c:v>1370</c:v>
                </c:pt>
                <c:pt idx="129">
                  <c:v>1370</c:v>
                </c:pt>
                <c:pt idx="130">
                  <c:v>1370</c:v>
                </c:pt>
                <c:pt idx="131">
                  <c:v>1380</c:v>
                </c:pt>
                <c:pt idx="132">
                  <c:v>1390</c:v>
                </c:pt>
                <c:pt idx="133">
                  <c:v>1390</c:v>
                </c:pt>
                <c:pt idx="134">
                  <c:v>1390</c:v>
                </c:pt>
                <c:pt idx="135">
                  <c:v>1390</c:v>
                </c:pt>
                <c:pt idx="136">
                  <c:v>1390</c:v>
                </c:pt>
                <c:pt idx="137">
                  <c:v>1400</c:v>
                </c:pt>
                <c:pt idx="138">
                  <c:v>1400</c:v>
                </c:pt>
                <c:pt idx="139">
                  <c:v>1410</c:v>
                </c:pt>
                <c:pt idx="140">
                  <c:v>1410</c:v>
                </c:pt>
                <c:pt idx="141">
                  <c:v>1410</c:v>
                </c:pt>
                <c:pt idx="142">
                  <c:v>1420</c:v>
                </c:pt>
                <c:pt idx="143">
                  <c:v>1420</c:v>
                </c:pt>
                <c:pt idx="144">
                  <c:v>1420</c:v>
                </c:pt>
                <c:pt idx="145">
                  <c:v>1430</c:v>
                </c:pt>
                <c:pt idx="146">
                  <c:v>1430</c:v>
                </c:pt>
                <c:pt idx="147">
                  <c:v>1430</c:v>
                </c:pt>
                <c:pt idx="148">
                  <c:v>1440</c:v>
                </c:pt>
                <c:pt idx="149">
                  <c:v>1450</c:v>
                </c:pt>
                <c:pt idx="150">
                  <c:v>1450</c:v>
                </c:pt>
                <c:pt idx="151">
                  <c:v>1453</c:v>
                </c:pt>
                <c:pt idx="152">
                  <c:v>1460</c:v>
                </c:pt>
                <c:pt idx="153">
                  <c:v>1460</c:v>
                </c:pt>
                <c:pt idx="154">
                  <c:v>1460</c:v>
                </c:pt>
                <c:pt idx="155">
                  <c:v>1470</c:v>
                </c:pt>
                <c:pt idx="156">
                  <c:v>1470</c:v>
                </c:pt>
                <c:pt idx="157">
                  <c:v>1470</c:v>
                </c:pt>
                <c:pt idx="158">
                  <c:v>1480</c:v>
                </c:pt>
                <c:pt idx="159">
                  <c:v>1480</c:v>
                </c:pt>
                <c:pt idx="160">
                  <c:v>1480</c:v>
                </c:pt>
                <c:pt idx="161">
                  <c:v>1480</c:v>
                </c:pt>
                <c:pt idx="162">
                  <c:v>1480</c:v>
                </c:pt>
                <c:pt idx="163">
                  <c:v>1490</c:v>
                </c:pt>
                <c:pt idx="164">
                  <c:v>1490</c:v>
                </c:pt>
                <c:pt idx="165">
                  <c:v>1500</c:v>
                </c:pt>
                <c:pt idx="166">
                  <c:v>1500</c:v>
                </c:pt>
                <c:pt idx="167">
                  <c:v>1510</c:v>
                </c:pt>
                <c:pt idx="168">
                  <c:v>1510</c:v>
                </c:pt>
                <c:pt idx="169">
                  <c:v>1520</c:v>
                </c:pt>
                <c:pt idx="170">
                  <c:v>1520</c:v>
                </c:pt>
                <c:pt idx="171">
                  <c:v>1520</c:v>
                </c:pt>
                <c:pt idx="172">
                  <c:v>1520</c:v>
                </c:pt>
                <c:pt idx="173">
                  <c:v>1520</c:v>
                </c:pt>
                <c:pt idx="174">
                  <c:v>1530</c:v>
                </c:pt>
                <c:pt idx="175">
                  <c:v>1530</c:v>
                </c:pt>
                <c:pt idx="176">
                  <c:v>1530</c:v>
                </c:pt>
                <c:pt idx="177">
                  <c:v>1540</c:v>
                </c:pt>
                <c:pt idx="178">
                  <c:v>1540</c:v>
                </c:pt>
                <c:pt idx="179">
                  <c:v>1540</c:v>
                </c:pt>
                <c:pt idx="180">
                  <c:v>1540</c:v>
                </c:pt>
                <c:pt idx="181">
                  <c:v>1550</c:v>
                </c:pt>
                <c:pt idx="182">
                  <c:v>1550</c:v>
                </c:pt>
                <c:pt idx="183">
                  <c:v>1560</c:v>
                </c:pt>
                <c:pt idx="184">
                  <c:v>1560</c:v>
                </c:pt>
                <c:pt idx="185">
                  <c:v>1560</c:v>
                </c:pt>
                <c:pt idx="186">
                  <c:v>1560</c:v>
                </c:pt>
                <c:pt idx="187">
                  <c:v>1570</c:v>
                </c:pt>
                <c:pt idx="188">
                  <c:v>1570</c:v>
                </c:pt>
                <c:pt idx="189">
                  <c:v>1590</c:v>
                </c:pt>
                <c:pt idx="190">
                  <c:v>1590</c:v>
                </c:pt>
                <c:pt idx="191">
                  <c:v>1590</c:v>
                </c:pt>
                <c:pt idx="192">
                  <c:v>1600</c:v>
                </c:pt>
                <c:pt idx="193">
                  <c:v>1600</c:v>
                </c:pt>
                <c:pt idx="194">
                  <c:v>1600</c:v>
                </c:pt>
                <c:pt idx="195">
                  <c:v>1600</c:v>
                </c:pt>
                <c:pt idx="196">
                  <c:v>1600</c:v>
                </c:pt>
                <c:pt idx="197">
                  <c:v>1610</c:v>
                </c:pt>
                <c:pt idx="198">
                  <c:v>1610</c:v>
                </c:pt>
                <c:pt idx="199">
                  <c:v>1610</c:v>
                </c:pt>
                <c:pt idx="200">
                  <c:v>1610</c:v>
                </c:pt>
                <c:pt idx="201">
                  <c:v>1620</c:v>
                </c:pt>
                <c:pt idx="202">
                  <c:v>1620</c:v>
                </c:pt>
                <c:pt idx="203">
                  <c:v>1640</c:v>
                </c:pt>
                <c:pt idx="204">
                  <c:v>1640</c:v>
                </c:pt>
                <c:pt idx="205">
                  <c:v>1640</c:v>
                </c:pt>
                <c:pt idx="206">
                  <c:v>1640</c:v>
                </c:pt>
                <c:pt idx="207">
                  <c:v>1640</c:v>
                </c:pt>
                <c:pt idx="208">
                  <c:v>1650</c:v>
                </c:pt>
                <c:pt idx="209">
                  <c:v>1650</c:v>
                </c:pt>
                <c:pt idx="210">
                  <c:v>1650</c:v>
                </c:pt>
                <c:pt idx="211">
                  <c:v>1654</c:v>
                </c:pt>
                <c:pt idx="212">
                  <c:v>1660</c:v>
                </c:pt>
                <c:pt idx="213">
                  <c:v>1660</c:v>
                </c:pt>
                <c:pt idx="214">
                  <c:v>1670</c:v>
                </c:pt>
                <c:pt idx="215">
                  <c:v>1670</c:v>
                </c:pt>
                <c:pt idx="216">
                  <c:v>1670</c:v>
                </c:pt>
                <c:pt idx="217">
                  <c:v>1670</c:v>
                </c:pt>
                <c:pt idx="218">
                  <c:v>1670</c:v>
                </c:pt>
                <c:pt idx="219">
                  <c:v>1677</c:v>
                </c:pt>
                <c:pt idx="220">
                  <c:v>1680</c:v>
                </c:pt>
                <c:pt idx="221">
                  <c:v>1680</c:v>
                </c:pt>
                <c:pt idx="222">
                  <c:v>1680</c:v>
                </c:pt>
                <c:pt idx="223">
                  <c:v>1690</c:v>
                </c:pt>
                <c:pt idx="224">
                  <c:v>1700</c:v>
                </c:pt>
                <c:pt idx="225">
                  <c:v>1710</c:v>
                </c:pt>
                <c:pt idx="226">
                  <c:v>1710</c:v>
                </c:pt>
                <c:pt idx="227">
                  <c:v>1710</c:v>
                </c:pt>
                <c:pt idx="228">
                  <c:v>1710</c:v>
                </c:pt>
                <c:pt idx="229">
                  <c:v>1720</c:v>
                </c:pt>
                <c:pt idx="230">
                  <c:v>1720</c:v>
                </c:pt>
                <c:pt idx="231">
                  <c:v>1720</c:v>
                </c:pt>
                <c:pt idx="232">
                  <c:v>1720</c:v>
                </c:pt>
                <c:pt idx="233">
                  <c:v>1730</c:v>
                </c:pt>
                <c:pt idx="234">
                  <c:v>1730</c:v>
                </c:pt>
                <c:pt idx="235">
                  <c:v>1740</c:v>
                </c:pt>
                <c:pt idx="236">
                  <c:v>1740</c:v>
                </c:pt>
                <c:pt idx="237">
                  <c:v>1740</c:v>
                </c:pt>
                <c:pt idx="238">
                  <c:v>1750</c:v>
                </c:pt>
                <c:pt idx="239">
                  <c:v>1760</c:v>
                </c:pt>
                <c:pt idx="240">
                  <c:v>1760</c:v>
                </c:pt>
                <c:pt idx="241">
                  <c:v>1760</c:v>
                </c:pt>
                <c:pt idx="242">
                  <c:v>1760</c:v>
                </c:pt>
                <c:pt idx="243">
                  <c:v>1760</c:v>
                </c:pt>
                <c:pt idx="244">
                  <c:v>1760</c:v>
                </c:pt>
                <c:pt idx="245">
                  <c:v>1760</c:v>
                </c:pt>
                <c:pt idx="246">
                  <c:v>1770</c:v>
                </c:pt>
                <c:pt idx="247">
                  <c:v>1770</c:v>
                </c:pt>
                <c:pt idx="248">
                  <c:v>1770</c:v>
                </c:pt>
                <c:pt idx="249">
                  <c:v>1770</c:v>
                </c:pt>
                <c:pt idx="250">
                  <c:v>1770</c:v>
                </c:pt>
                <c:pt idx="251">
                  <c:v>1780</c:v>
                </c:pt>
                <c:pt idx="252">
                  <c:v>1780</c:v>
                </c:pt>
                <c:pt idx="253">
                  <c:v>1790</c:v>
                </c:pt>
                <c:pt idx="254">
                  <c:v>1800</c:v>
                </c:pt>
                <c:pt idx="255">
                  <c:v>1800</c:v>
                </c:pt>
                <c:pt idx="256">
                  <c:v>1800</c:v>
                </c:pt>
                <c:pt idx="257">
                  <c:v>1800</c:v>
                </c:pt>
                <c:pt idx="258">
                  <c:v>1800</c:v>
                </c:pt>
                <c:pt idx="259">
                  <c:v>1800</c:v>
                </c:pt>
                <c:pt idx="260">
                  <c:v>1800</c:v>
                </c:pt>
                <c:pt idx="261">
                  <c:v>1800</c:v>
                </c:pt>
                <c:pt idx="262">
                  <c:v>1810</c:v>
                </c:pt>
                <c:pt idx="263">
                  <c:v>1810</c:v>
                </c:pt>
                <c:pt idx="264">
                  <c:v>1810</c:v>
                </c:pt>
                <c:pt idx="265">
                  <c:v>1820</c:v>
                </c:pt>
                <c:pt idx="266">
                  <c:v>1830</c:v>
                </c:pt>
                <c:pt idx="267">
                  <c:v>1840</c:v>
                </c:pt>
                <c:pt idx="268">
                  <c:v>1840</c:v>
                </c:pt>
                <c:pt idx="269">
                  <c:v>1850</c:v>
                </c:pt>
                <c:pt idx="270">
                  <c:v>1850</c:v>
                </c:pt>
                <c:pt idx="271">
                  <c:v>1850</c:v>
                </c:pt>
                <c:pt idx="272">
                  <c:v>1860</c:v>
                </c:pt>
                <c:pt idx="273">
                  <c:v>1860</c:v>
                </c:pt>
                <c:pt idx="274">
                  <c:v>1860</c:v>
                </c:pt>
                <c:pt idx="275">
                  <c:v>1860</c:v>
                </c:pt>
                <c:pt idx="276">
                  <c:v>1860</c:v>
                </c:pt>
                <c:pt idx="277">
                  <c:v>1870</c:v>
                </c:pt>
                <c:pt idx="278">
                  <c:v>1870</c:v>
                </c:pt>
                <c:pt idx="279">
                  <c:v>1880</c:v>
                </c:pt>
                <c:pt idx="280">
                  <c:v>1890</c:v>
                </c:pt>
                <c:pt idx="281">
                  <c:v>1890</c:v>
                </c:pt>
                <c:pt idx="282">
                  <c:v>1890</c:v>
                </c:pt>
                <c:pt idx="283">
                  <c:v>1900</c:v>
                </c:pt>
                <c:pt idx="284">
                  <c:v>1900</c:v>
                </c:pt>
                <c:pt idx="285">
                  <c:v>1910</c:v>
                </c:pt>
                <c:pt idx="286">
                  <c:v>1920</c:v>
                </c:pt>
                <c:pt idx="287">
                  <c:v>1920</c:v>
                </c:pt>
                <c:pt idx="288">
                  <c:v>1920</c:v>
                </c:pt>
                <c:pt idx="289">
                  <c:v>1930</c:v>
                </c:pt>
                <c:pt idx="290">
                  <c:v>1930</c:v>
                </c:pt>
                <c:pt idx="291">
                  <c:v>1930</c:v>
                </c:pt>
                <c:pt idx="292">
                  <c:v>1940</c:v>
                </c:pt>
                <c:pt idx="293">
                  <c:v>1940</c:v>
                </c:pt>
                <c:pt idx="294">
                  <c:v>1940</c:v>
                </c:pt>
                <c:pt idx="295">
                  <c:v>1940</c:v>
                </c:pt>
                <c:pt idx="296">
                  <c:v>1950</c:v>
                </c:pt>
                <c:pt idx="297">
                  <c:v>1950</c:v>
                </c:pt>
                <c:pt idx="298">
                  <c:v>1960</c:v>
                </c:pt>
                <c:pt idx="299">
                  <c:v>1960</c:v>
                </c:pt>
                <c:pt idx="300">
                  <c:v>1960</c:v>
                </c:pt>
                <c:pt idx="301">
                  <c:v>1970</c:v>
                </c:pt>
                <c:pt idx="302">
                  <c:v>1970</c:v>
                </c:pt>
                <c:pt idx="303">
                  <c:v>1980</c:v>
                </c:pt>
                <c:pt idx="304">
                  <c:v>1980</c:v>
                </c:pt>
                <c:pt idx="305">
                  <c:v>1990</c:v>
                </c:pt>
                <c:pt idx="306">
                  <c:v>2000</c:v>
                </c:pt>
                <c:pt idx="307">
                  <c:v>2000</c:v>
                </c:pt>
                <c:pt idx="308">
                  <c:v>2000</c:v>
                </c:pt>
                <c:pt idx="309">
                  <c:v>2020</c:v>
                </c:pt>
                <c:pt idx="310">
                  <c:v>2020</c:v>
                </c:pt>
                <c:pt idx="311">
                  <c:v>2030</c:v>
                </c:pt>
                <c:pt idx="312">
                  <c:v>2030</c:v>
                </c:pt>
                <c:pt idx="313">
                  <c:v>2030</c:v>
                </c:pt>
                <c:pt idx="314">
                  <c:v>2030</c:v>
                </c:pt>
                <c:pt idx="315">
                  <c:v>2040</c:v>
                </c:pt>
                <c:pt idx="316">
                  <c:v>2050</c:v>
                </c:pt>
                <c:pt idx="317">
                  <c:v>2050</c:v>
                </c:pt>
                <c:pt idx="318">
                  <c:v>2060</c:v>
                </c:pt>
                <c:pt idx="319">
                  <c:v>2060</c:v>
                </c:pt>
                <c:pt idx="320">
                  <c:v>2060</c:v>
                </c:pt>
                <c:pt idx="321">
                  <c:v>2060</c:v>
                </c:pt>
                <c:pt idx="322">
                  <c:v>2060</c:v>
                </c:pt>
                <c:pt idx="323">
                  <c:v>2060</c:v>
                </c:pt>
                <c:pt idx="324">
                  <c:v>2060</c:v>
                </c:pt>
                <c:pt idx="325">
                  <c:v>2070</c:v>
                </c:pt>
                <c:pt idx="326">
                  <c:v>2070</c:v>
                </c:pt>
                <c:pt idx="327">
                  <c:v>2080</c:v>
                </c:pt>
                <c:pt idx="328">
                  <c:v>2080</c:v>
                </c:pt>
                <c:pt idx="329">
                  <c:v>2080</c:v>
                </c:pt>
                <c:pt idx="330">
                  <c:v>2080</c:v>
                </c:pt>
                <c:pt idx="331">
                  <c:v>2080</c:v>
                </c:pt>
                <c:pt idx="332">
                  <c:v>2090</c:v>
                </c:pt>
                <c:pt idx="333">
                  <c:v>2090</c:v>
                </c:pt>
                <c:pt idx="334">
                  <c:v>2090</c:v>
                </c:pt>
                <c:pt idx="335">
                  <c:v>2099</c:v>
                </c:pt>
                <c:pt idx="336">
                  <c:v>2100</c:v>
                </c:pt>
                <c:pt idx="337">
                  <c:v>2100</c:v>
                </c:pt>
                <c:pt idx="338">
                  <c:v>2100</c:v>
                </c:pt>
                <c:pt idx="339">
                  <c:v>2100</c:v>
                </c:pt>
                <c:pt idx="340">
                  <c:v>2100</c:v>
                </c:pt>
                <c:pt idx="341">
                  <c:v>2110</c:v>
                </c:pt>
                <c:pt idx="342">
                  <c:v>2110</c:v>
                </c:pt>
                <c:pt idx="343">
                  <c:v>2120</c:v>
                </c:pt>
                <c:pt idx="344">
                  <c:v>2120</c:v>
                </c:pt>
                <c:pt idx="345">
                  <c:v>2120</c:v>
                </c:pt>
                <c:pt idx="346">
                  <c:v>2120</c:v>
                </c:pt>
                <c:pt idx="347">
                  <c:v>2120</c:v>
                </c:pt>
                <c:pt idx="348">
                  <c:v>2130</c:v>
                </c:pt>
                <c:pt idx="349">
                  <c:v>2130</c:v>
                </c:pt>
                <c:pt idx="350">
                  <c:v>2140</c:v>
                </c:pt>
                <c:pt idx="351">
                  <c:v>2140</c:v>
                </c:pt>
                <c:pt idx="352">
                  <c:v>2150</c:v>
                </c:pt>
                <c:pt idx="353">
                  <c:v>2150</c:v>
                </c:pt>
                <c:pt idx="354">
                  <c:v>2150</c:v>
                </c:pt>
                <c:pt idx="355">
                  <c:v>2150</c:v>
                </c:pt>
                <c:pt idx="356">
                  <c:v>2160</c:v>
                </c:pt>
                <c:pt idx="357">
                  <c:v>2160</c:v>
                </c:pt>
                <c:pt idx="358">
                  <c:v>2160</c:v>
                </c:pt>
                <c:pt idx="359">
                  <c:v>2160</c:v>
                </c:pt>
                <c:pt idx="360">
                  <c:v>2170</c:v>
                </c:pt>
                <c:pt idx="361">
                  <c:v>2180</c:v>
                </c:pt>
                <c:pt idx="362">
                  <c:v>2190</c:v>
                </c:pt>
                <c:pt idx="363">
                  <c:v>2190</c:v>
                </c:pt>
                <c:pt idx="364">
                  <c:v>2190</c:v>
                </c:pt>
                <c:pt idx="365">
                  <c:v>2200</c:v>
                </c:pt>
                <c:pt idx="366">
                  <c:v>2206</c:v>
                </c:pt>
                <c:pt idx="367">
                  <c:v>2210</c:v>
                </c:pt>
                <c:pt idx="368">
                  <c:v>2223</c:v>
                </c:pt>
                <c:pt idx="369">
                  <c:v>2235</c:v>
                </c:pt>
                <c:pt idx="370">
                  <c:v>2240</c:v>
                </c:pt>
                <c:pt idx="371">
                  <c:v>2240</c:v>
                </c:pt>
                <c:pt idx="372">
                  <c:v>2240</c:v>
                </c:pt>
                <c:pt idx="373">
                  <c:v>2260</c:v>
                </c:pt>
                <c:pt idx="374">
                  <c:v>2260</c:v>
                </c:pt>
                <c:pt idx="375">
                  <c:v>2270</c:v>
                </c:pt>
                <c:pt idx="376">
                  <c:v>2270</c:v>
                </c:pt>
                <c:pt idx="377">
                  <c:v>2270</c:v>
                </c:pt>
                <c:pt idx="378">
                  <c:v>2270</c:v>
                </c:pt>
                <c:pt idx="379">
                  <c:v>2270</c:v>
                </c:pt>
                <c:pt idx="380">
                  <c:v>2300</c:v>
                </c:pt>
                <c:pt idx="381">
                  <c:v>2300</c:v>
                </c:pt>
                <c:pt idx="382">
                  <c:v>2310</c:v>
                </c:pt>
                <c:pt idx="383">
                  <c:v>2310</c:v>
                </c:pt>
                <c:pt idx="384">
                  <c:v>2320</c:v>
                </c:pt>
                <c:pt idx="385">
                  <c:v>2320</c:v>
                </c:pt>
                <c:pt idx="386">
                  <c:v>2330</c:v>
                </c:pt>
                <c:pt idx="387">
                  <c:v>2330</c:v>
                </c:pt>
                <c:pt idx="388">
                  <c:v>2340</c:v>
                </c:pt>
                <c:pt idx="389">
                  <c:v>2340</c:v>
                </c:pt>
                <c:pt idx="390">
                  <c:v>2340</c:v>
                </c:pt>
                <c:pt idx="391">
                  <c:v>2350</c:v>
                </c:pt>
                <c:pt idx="392">
                  <c:v>2350</c:v>
                </c:pt>
                <c:pt idx="393">
                  <c:v>2360</c:v>
                </c:pt>
                <c:pt idx="394">
                  <c:v>2370</c:v>
                </c:pt>
                <c:pt idx="395">
                  <c:v>2370</c:v>
                </c:pt>
                <c:pt idx="396">
                  <c:v>2370</c:v>
                </c:pt>
                <c:pt idx="397">
                  <c:v>2370</c:v>
                </c:pt>
                <c:pt idx="398">
                  <c:v>2370</c:v>
                </c:pt>
                <c:pt idx="399">
                  <c:v>2380</c:v>
                </c:pt>
                <c:pt idx="400">
                  <c:v>2380</c:v>
                </c:pt>
                <c:pt idx="401">
                  <c:v>2390</c:v>
                </c:pt>
                <c:pt idx="402">
                  <c:v>2393</c:v>
                </c:pt>
                <c:pt idx="403">
                  <c:v>2400</c:v>
                </c:pt>
                <c:pt idx="404">
                  <c:v>2420</c:v>
                </c:pt>
                <c:pt idx="405">
                  <c:v>2430</c:v>
                </c:pt>
                <c:pt idx="406">
                  <c:v>2440</c:v>
                </c:pt>
                <c:pt idx="407">
                  <c:v>2440</c:v>
                </c:pt>
                <c:pt idx="408">
                  <c:v>2440</c:v>
                </c:pt>
                <c:pt idx="409">
                  <c:v>2440</c:v>
                </c:pt>
                <c:pt idx="410">
                  <c:v>2440</c:v>
                </c:pt>
                <c:pt idx="411">
                  <c:v>2450</c:v>
                </c:pt>
                <c:pt idx="412">
                  <c:v>2470</c:v>
                </c:pt>
                <c:pt idx="413">
                  <c:v>2470</c:v>
                </c:pt>
                <c:pt idx="414">
                  <c:v>2480</c:v>
                </c:pt>
                <c:pt idx="415">
                  <c:v>2480</c:v>
                </c:pt>
                <c:pt idx="416">
                  <c:v>2490</c:v>
                </c:pt>
                <c:pt idx="417">
                  <c:v>2490</c:v>
                </c:pt>
                <c:pt idx="418">
                  <c:v>2500</c:v>
                </c:pt>
                <c:pt idx="419">
                  <c:v>2510</c:v>
                </c:pt>
                <c:pt idx="420">
                  <c:v>2530</c:v>
                </c:pt>
                <c:pt idx="421">
                  <c:v>2540</c:v>
                </c:pt>
                <c:pt idx="422">
                  <c:v>2550</c:v>
                </c:pt>
                <c:pt idx="423">
                  <c:v>2560</c:v>
                </c:pt>
                <c:pt idx="424">
                  <c:v>2570</c:v>
                </c:pt>
                <c:pt idx="425">
                  <c:v>2570</c:v>
                </c:pt>
                <c:pt idx="426">
                  <c:v>2580</c:v>
                </c:pt>
                <c:pt idx="427">
                  <c:v>2590</c:v>
                </c:pt>
                <c:pt idx="428">
                  <c:v>2600</c:v>
                </c:pt>
                <c:pt idx="429">
                  <c:v>2600</c:v>
                </c:pt>
                <c:pt idx="430">
                  <c:v>2600</c:v>
                </c:pt>
                <c:pt idx="431">
                  <c:v>2600</c:v>
                </c:pt>
                <c:pt idx="432">
                  <c:v>2610</c:v>
                </c:pt>
                <c:pt idx="433">
                  <c:v>2610</c:v>
                </c:pt>
                <c:pt idx="434">
                  <c:v>2610</c:v>
                </c:pt>
                <c:pt idx="435">
                  <c:v>2620</c:v>
                </c:pt>
                <c:pt idx="436">
                  <c:v>2630</c:v>
                </c:pt>
                <c:pt idx="437">
                  <c:v>2660</c:v>
                </c:pt>
                <c:pt idx="438">
                  <c:v>2660</c:v>
                </c:pt>
                <c:pt idx="439">
                  <c:v>2660</c:v>
                </c:pt>
                <c:pt idx="440">
                  <c:v>2700</c:v>
                </c:pt>
                <c:pt idx="441">
                  <c:v>2720</c:v>
                </c:pt>
                <c:pt idx="442">
                  <c:v>2740</c:v>
                </c:pt>
                <c:pt idx="443">
                  <c:v>2780</c:v>
                </c:pt>
                <c:pt idx="444">
                  <c:v>2790</c:v>
                </c:pt>
                <c:pt idx="445">
                  <c:v>2790</c:v>
                </c:pt>
                <c:pt idx="446">
                  <c:v>2800</c:v>
                </c:pt>
                <c:pt idx="447">
                  <c:v>2800</c:v>
                </c:pt>
                <c:pt idx="448">
                  <c:v>2800</c:v>
                </c:pt>
                <c:pt idx="449">
                  <c:v>2850</c:v>
                </c:pt>
                <c:pt idx="450">
                  <c:v>2890</c:v>
                </c:pt>
                <c:pt idx="451">
                  <c:v>2910</c:v>
                </c:pt>
                <c:pt idx="452">
                  <c:v>2910</c:v>
                </c:pt>
                <c:pt idx="453">
                  <c:v>2910</c:v>
                </c:pt>
                <c:pt idx="454">
                  <c:v>2970</c:v>
                </c:pt>
                <c:pt idx="455">
                  <c:v>2979</c:v>
                </c:pt>
                <c:pt idx="456">
                  <c:v>2990</c:v>
                </c:pt>
                <c:pt idx="457">
                  <c:v>3000</c:v>
                </c:pt>
                <c:pt idx="458">
                  <c:v>3000</c:v>
                </c:pt>
                <c:pt idx="459">
                  <c:v>3010</c:v>
                </c:pt>
                <c:pt idx="460">
                  <c:v>3050</c:v>
                </c:pt>
                <c:pt idx="461">
                  <c:v>3050</c:v>
                </c:pt>
                <c:pt idx="462">
                  <c:v>3050</c:v>
                </c:pt>
                <c:pt idx="463">
                  <c:v>3070</c:v>
                </c:pt>
                <c:pt idx="464">
                  <c:v>3100</c:v>
                </c:pt>
                <c:pt idx="465">
                  <c:v>3100</c:v>
                </c:pt>
                <c:pt idx="466">
                  <c:v>3150</c:v>
                </c:pt>
                <c:pt idx="467">
                  <c:v>3176</c:v>
                </c:pt>
                <c:pt idx="468">
                  <c:v>3180</c:v>
                </c:pt>
                <c:pt idx="469">
                  <c:v>3190</c:v>
                </c:pt>
                <c:pt idx="470">
                  <c:v>3250</c:v>
                </c:pt>
                <c:pt idx="471">
                  <c:v>3250</c:v>
                </c:pt>
                <c:pt idx="472">
                  <c:v>3270</c:v>
                </c:pt>
                <c:pt idx="473">
                  <c:v>3310</c:v>
                </c:pt>
                <c:pt idx="474">
                  <c:v>3310</c:v>
                </c:pt>
                <c:pt idx="475">
                  <c:v>3360</c:v>
                </c:pt>
                <c:pt idx="476">
                  <c:v>3390</c:v>
                </c:pt>
                <c:pt idx="477">
                  <c:v>3390</c:v>
                </c:pt>
                <c:pt idx="478">
                  <c:v>3400</c:v>
                </c:pt>
                <c:pt idx="479">
                  <c:v>3400</c:v>
                </c:pt>
                <c:pt idx="480">
                  <c:v>3402</c:v>
                </c:pt>
                <c:pt idx="481">
                  <c:v>3420</c:v>
                </c:pt>
                <c:pt idx="482">
                  <c:v>3420</c:v>
                </c:pt>
                <c:pt idx="483">
                  <c:v>3420</c:v>
                </c:pt>
                <c:pt idx="484">
                  <c:v>3550</c:v>
                </c:pt>
                <c:pt idx="485">
                  <c:v>3560</c:v>
                </c:pt>
                <c:pt idx="486">
                  <c:v>3560</c:v>
                </c:pt>
                <c:pt idx="487">
                  <c:v>3600</c:v>
                </c:pt>
                <c:pt idx="488">
                  <c:v>3620</c:v>
                </c:pt>
                <c:pt idx="489">
                  <c:v>3640</c:v>
                </c:pt>
                <c:pt idx="490">
                  <c:v>3640</c:v>
                </c:pt>
                <c:pt idx="491">
                  <c:v>3700</c:v>
                </c:pt>
                <c:pt idx="492">
                  <c:v>3760</c:v>
                </c:pt>
                <c:pt idx="493">
                  <c:v>3800</c:v>
                </c:pt>
                <c:pt idx="494">
                  <c:v>3840</c:v>
                </c:pt>
                <c:pt idx="495">
                  <c:v>3870</c:v>
                </c:pt>
                <c:pt idx="496">
                  <c:v>4000</c:v>
                </c:pt>
                <c:pt idx="497">
                  <c:v>4090</c:v>
                </c:pt>
                <c:pt idx="498">
                  <c:v>4210</c:v>
                </c:pt>
                <c:pt idx="499">
                  <c:v>5440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216-ED4E-874F-72ACA2AF65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31286304"/>
        <c:axId val="2131289424"/>
      </c:scatterChart>
      <c:valAx>
        <c:axId val="213128630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Sale Price of Homes ($)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rnd">
            <a:solidFill>
              <a:schemeClr val="dk1">
                <a:lumMod val="20000"/>
                <a:lumOff val="8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31289424"/>
        <c:crosses val="autoZero"/>
        <c:crossBetween val="midCat"/>
      </c:valAx>
      <c:valAx>
        <c:axId val="21312894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Sqft. of Homes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rnd">
            <a:solidFill>
              <a:schemeClr val="dk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31286304"/>
        <c:crosses val="autoZero"/>
        <c:crossBetween val="midCat"/>
      </c:valAx>
      <c:spPr>
        <a:gradFill>
          <a:gsLst>
            <a:gs pos="100000">
              <a:schemeClr val="lt1">
                <a:lumMod val="95000"/>
              </a:schemeClr>
            </a:gs>
            <a:gs pos="0">
              <a:schemeClr val="lt1">
                <a:alpha val="0"/>
              </a:schemeClr>
            </a:gs>
          </a:gsLst>
          <a:lin ang="5400000" scaled="0"/>
        </a:gra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spc="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cap="none" spc="20" baseline="0">
                <a:solidFill>
                  <a:schemeClr val="dk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Price &amp; Squarefeet of Homes by Bedrooms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cap="none" spc="20" baseline="0">
              <a:solidFill>
                <a:schemeClr val="dk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2 Bedrooms</c:v>
          </c:tx>
          <c:spPr>
            <a:ln w="25400" cap="flat" cmpd="sng" algn="ctr">
              <a:noFill/>
              <a:prstDash val="sysDot"/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marker>
            <c:symbol val="circle"/>
            <c:size val="5"/>
            <c:spPr>
              <a:gradFill rotWithShape="1">
                <a:gsLst>
                  <a:gs pos="0">
                    <a:schemeClr val="accent1">
                      <a:tint val="50000"/>
                      <a:satMod val="300000"/>
                    </a:schemeClr>
                  </a:gs>
                  <a:gs pos="35000">
                    <a:schemeClr val="accent1">
                      <a:tint val="37000"/>
                      <a:satMod val="300000"/>
                    </a:schemeClr>
                  </a:gs>
                  <a:gs pos="100000">
                    <a:schemeClr val="accent1">
                      <a:tint val="15000"/>
                      <a:satMod val="350000"/>
                    </a:schemeClr>
                  </a:gs>
                </a:gsLst>
                <a:lin ang="16200000" scaled="1"/>
              </a:gradFill>
              <a:ln w="9525" cap="flat" cmpd="sng" algn="ctr">
                <a:solidFill>
                  <a:schemeClr val="accent1"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</c:spPr>
          </c:marker>
          <c:xVal>
            <c:numRef>
              <c:f>HouseSales_data!$S$5:$S$83</c:f>
              <c:numCache>
                <c:formatCode>General</c:formatCode>
                <c:ptCount val="79"/>
                <c:pt idx="0">
                  <c:v>1010</c:v>
                </c:pt>
                <c:pt idx="1">
                  <c:v>1240</c:v>
                </c:pt>
                <c:pt idx="2">
                  <c:v>770</c:v>
                </c:pt>
                <c:pt idx="3">
                  <c:v>960</c:v>
                </c:pt>
                <c:pt idx="4">
                  <c:v>1080</c:v>
                </c:pt>
                <c:pt idx="5">
                  <c:v>860</c:v>
                </c:pt>
                <c:pt idx="6">
                  <c:v>900</c:v>
                </c:pt>
                <c:pt idx="7">
                  <c:v>710</c:v>
                </c:pt>
                <c:pt idx="8">
                  <c:v>730</c:v>
                </c:pt>
                <c:pt idx="9">
                  <c:v>880</c:v>
                </c:pt>
                <c:pt idx="10">
                  <c:v>1280</c:v>
                </c:pt>
                <c:pt idx="11">
                  <c:v>590</c:v>
                </c:pt>
                <c:pt idx="12">
                  <c:v>1470</c:v>
                </c:pt>
                <c:pt idx="13">
                  <c:v>990</c:v>
                </c:pt>
                <c:pt idx="14">
                  <c:v>940</c:v>
                </c:pt>
                <c:pt idx="15">
                  <c:v>1290</c:v>
                </c:pt>
                <c:pt idx="16">
                  <c:v>1140</c:v>
                </c:pt>
                <c:pt idx="17">
                  <c:v>770</c:v>
                </c:pt>
                <c:pt idx="18">
                  <c:v>1650</c:v>
                </c:pt>
                <c:pt idx="19">
                  <c:v>910</c:v>
                </c:pt>
                <c:pt idx="20">
                  <c:v>1610</c:v>
                </c:pt>
                <c:pt idx="21">
                  <c:v>670</c:v>
                </c:pt>
                <c:pt idx="22">
                  <c:v>720</c:v>
                </c:pt>
                <c:pt idx="23">
                  <c:v>1290</c:v>
                </c:pt>
                <c:pt idx="24">
                  <c:v>1090</c:v>
                </c:pt>
                <c:pt idx="25">
                  <c:v>1010</c:v>
                </c:pt>
                <c:pt idx="26">
                  <c:v>1180</c:v>
                </c:pt>
                <c:pt idx="27">
                  <c:v>2080</c:v>
                </c:pt>
                <c:pt idx="28">
                  <c:v>1240</c:v>
                </c:pt>
                <c:pt idx="29">
                  <c:v>920</c:v>
                </c:pt>
                <c:pt idx="30">
                  <c:v>1130</c:v>
                </c:pt>
                <c:pt idx="31">
                  <c:v>860</c:v>
                </c:pt>
                <c:pt idx="32">
                  <c:v>1170</c:v>
                </c:pt>
                <c:pt idx="33">
                  <c:v>1430</c:v>
                </c:pt>
                <c:pt idx="34">
                  <c:v>960</c:v>
                </c:pt>
                <c:pt idx="35">
                  <c:v>1240</c:v>
                </c:pt>
                <c:pt idx="36">
                  <c:v>960</c:v>
                </c:pt>
                <c:pt idx="37">
                  <c:v>750</c:v>
                </c:pt>
                <c:pt idx="38">
                  <c:v>1840</c:v>
                </c:pt>
                <c:pt idx="39">
                  <c:v>1160</c:v>
                </c:pt>
                <c:pt idx="40">
                  <c:v>1000</c:v>
                </c:pt>
                <c:pt idx="41">
                  <c:v>1210</c:v>
                </c:pt>
                <c:pt idx="42">
                  <c:v>1800</c:v>
                </c:pt>
                <c:pt idx="43">
                  <c:v>1650</c:v>
                </c:pt>
                <c:pt idx="44">
                  <c:v>930</c:v>
                </c:pt>
                <c:pt idx="45">
                  <c:v>1470</c:v>
                </c:pt>
                <c:pt idx="46">
                  <c:v>800</c:v>
                </c:pt>
                <c:pt idx="47">
                  <c:v>1180</c:v>
                </c:pt>
                <c:pt idx="48">
                  <c:v>920</c:v>
                </c:pt>
                <c:pt idx="49">
                  <c:v>1510</c:v>
                </c:pt>
                <c:pt idx="50">
                  <c:v>920</c:v>
                </c:pt>
                <c:pt idx="51">
                  <c:v>1230</c:v>
                </c:pt>
                <c:pt idx="52">
                  <c:v>1240</c:v>
                </c:pt>
                <c:pt idx="53">
                  <c:v>810</c:v>
                </c:pt>
                <c:pt idx="54">
                  <c:v>1330</c:v>
                </c:pt>
                <c:pt idx="55">
                  <c:v>1200</c:v>
                </c:pt>
                <c:pt idx="56">
                  <c:v>1430</c:v>
                </c:pt>
                <c:pt idx="57">
                  <c:v>850</c:v>
                </c:pt>
                <c:pt idx="58">
                  <c:v>1120</c:v>
                </c:pt>
                <c:pt idx="59">
                  <c:v>1390</c:v>
                </c:pt>
                <c:pt idx="60">
                  <c:v>1440</c:v>
                </c:pt>
                <c:pt idx="61">
                  <c:v>1590</c:v>
                </c:pt>
                <c:pt idx="62">
                  <c:v>1930</c:v>
                </c:pt>
                <c:pt idx="63">
                  <c:v>1100</c:v>
                </c:pt>
                <c:pt idx="64">
                  <c:v>833</c:v>
                </c:pt>
                <c:pt idx="65">
                  <c:v>1000</c:v>
                </c:pt>
                <c:pt idx="66">
                  <c:v>1530</c:v>
                </c:pt>
                <c:pt idx="67">
                  <c:v>1430</c:v>
                </c:pt>
                <c:pt idx="68">
                  <c:v>930</c:v>
                </c:pt>
                <c:pt idx="69">
                  <c:v>1410</c:v>
                </c:pt>
                <c:pt idx="70">
                  <c:v>1290</c:v>
                </c:pt>
                <c:pt idx="71">
                  <c:v>2910</c:v>
                </c:pt>
                <c:pt idx="72">
                  <c:v>1030</c:v>
                </c:pt>
                <c:pt idx="73">
                  <c:v>1450</c:v>
                </c:pt>
                <c:pt idx="74">
                  <c:v>1660</c:v>
                </c:pt>
                <c:pt idx="75">
                  <c:v>1010</c:v>
                </c:pt>
                <c:pt idx="76">
                  <c:v>2160</c:v>
                </c:pt>
                <c:pt idx="77">
                  <c:v>2470</c:v>
                </c:pt>
                <c:pt idx="78">
                  <c:v>2720</c:v>
                </c:pt>
              </c:numCache>
            </c:numRef>
          </c:xVal>
          <c:yVal>
            <c:numRef>
              <c:f>HouseSales_data!$P$5:$P$83</c:f>
              <c:numCache>
                <c:formatCode>General</c:formatCode>
                <c:ptCount val="79"/>
                <c:pt idx="0">
                  <c:v>155000</c:v>
                </c:pt>
                <c:pt idx="1">
                  <c:v>174500</c:v>
                </c:pt>
                <c:pt idx="2">
                  <c:v>180000</c:v>
                </c:pt>
                <c:pt idx="3">
                  <c:v>180000</c:v>
                </c:pt>
                <c:pt idx="4">
                  <c:v>195000</c:v>
                </c:pt>
                <c:pt idx="5">
                  <c:v>199988</c:v>
                </c:pt>
                <c:pt idx="6">
                  <c:v>210000</c:v>
                </c:pt>
                <c:pt idx="7">
                  <c:v>215000</c:v>
                </c:pt>
                <c:pt idx="8">
                  <c:v>217000</c:v>
                </c:pt>
                <c:pt idx="9">
                  <c:v>235000</c:v>
                </c:pt>
                <c:pt idx="10">
                  <c:v>239950</c:v>
                </c:pt>
                <c:pt idx="11">
                  <c:v>240000</c:v>
                </c:pt>
                <c:pt idx="12">
                  <c:v>241000</c:v>
                </c:pt>
                <c:pt idx="13">
                  <c:v>245000</c:v>
                </c:pt>
                <c:pt idx="14">
                  <c:v>246500</c:v>
                </c:pt>
                <c:pt idx="15">
                  <c:v>258800</c:v>
                </c:pt>
                <c:pt idx="16">
                  <c:v>262500</c:v>
                </c:pt>
                <c:pt idx="17">
                  <c:v>264950</c:v>
                </c:pt>
                <c:pt idx="18">
                  <c:v>265000</c:v>
                </c:pt>
                <c:pt idx="19">
                  <c:v>265000</c:v>
                </c:pt>
                <c:pt idx="20">
                  <c:v>278000</c:v>
                </c:pt>
                <c:pt idx="21">
                  <c:v>279000</c:v>
                </c:pt>
                <c:pt idx="22">
                  <c:v>285000</c:v>
                </c:pt>
                <c:pt idx="23">
                  <c:v>305000</c:v>
                </c:pt>
                <c:pt idx="24">
                  <c:v>306000</c:v>
                </c:pt>
                <c:pt idx="25">
                  <c:v>306888</c:v>
                </c:pt>
                <c:pt idx="26">
                  <c:v>313000</c:v>
                </c:pt>
                <c:pt idx="27">
                  <c:v>315000</c:v>
                </c:pt>
                <c:pt idx="28">
                  <c:v>319950</c:v>
                </c:pt>
                <c:pt idx="29">
                  <c:v>319950</c:v>
                </c:pt>
                <c:pt idx="30">
                  <c:v>322500</c:v>
                </c:pt>
                <c:pt idx="31">
                  <c:v>330000</c:v>
                </c:pt>
                <c:pt idx="32">
                  <c:v>336750</c:v>
                </c:pt>
                <c:pt idx="33">
                  <c:v>350000</c:v>
                </c:pt>
                <c:pt idx="34">
                  <c:v>358000</c:v>
                </c:pt>
                <c:pt idx="35">
                  <c:v>359950</c:v>
                </c:pt>
                <c:pt idx="36">
                  <c:v>365000</c:v>
                </c:pt>
                <c:pt idx="37">
                  <c:v>370000</c:v>
                </c:pt>
                <c:pt idx="38">
                  <c:v>375000</c:v>
                </c:pt>
                <c:pt idx="39">
                  <c:v>375000</c:v>
                </c:pt>
                <c:pt idx="40">
                  <c:v>377000</c:v>
                </c:pt>
                <c:pt idx="41">
                  <c:v>380000</c:v>
                </c:pt>
                <c:pt idx="42">
                  <c:v>380000</c:v>
                </c:pt>
                <c:pt idx="43">
                  <c:v>382000</c:v>
                </c:pt>
                <c:pt idx="44">
                  <c:v>395000</c:v>
                </c:pt>
                <c:pt idx="45">
                  <c:v>400000</c:v>
                </c:pt>
                <c:pt idx="46">
                  <c:v>404500</c:v>
                </c:pt>
                <c:pt idx="47">
                  <c:v>410000</c:v>
                </c:pt>
                <c:pt idx="48">
                  <c:v>412133</c:v>
                </c:pt>
                <c:pt idx="49">
                  <c:v>419000</c:v>
                </c:pt>
                <c:pt idx="50">
                  <c:v>427000</c:v>
                </c:pt>
                <c:pt idx="51">
                  <c:v>435000</c:v>
                </c:pt>
                <c:pt idx="52">
                  <c:v>445000</c:v>
                </c:pt>
                <c:pt idx="53">
                  <c:v>450000</c:v>
                </c:pt>
                <c:pt idx="54">
                  <c:v>450500</c:v>
                </c:pt>
                <c:pt idx="55">
                  <c:v>455000</c:v>
                </c:pt>
                <c:pt idx="56">
                  <c:v>460000</c:v>
                </c:pt>
                <c:pt idx="57">
                  <c:v>460000</c:v>
                </c:pt>
                <c:pt idx="58">
                  <c:v>465000</c:v>
                </c:pt>
                <c:pt idx="59">
                  <c:v>465000</c:v>
                </c:pt>
                <c:pt idx="60">
                  <c:v>475000</c:v>
                </c:pt>
                <c:pt idx="61">
                  <c:v>509500</c:v>
                </c:pt>
                <c:pt idx="62">
                  <c:v>515000</c:v>
                </c:pt>
                <c:pt idx="63">
                  <c:v>516500</c:v>
                </c:pt>
                <c:pt idx="64">
                  <c:v>517534</c:v>
                </c:pt>
                <c:pt idx="65">
                  <c:v>525000</c:v>
                </c:pt>
                <c:pt idx="66">
                  <c:v>525000</c:v>
                </c:pt>
                <c:pt idx="67">
                  <c:v>545000</c:v>
                </c:pt>
                <c:pt idx="68">
                  <c:v>550500</c:v>
                </c:pt>
                <c:pt idx="69">
                  <c:v>600000</c:v>
                </c:pt>
                <c:pt idx="70">
                  <c:v>600000</c:v>
                </c:pt>
                <c:pt idx="71">
                  <c:v>620000</c:v>
                </c:pt>
                <c:pt idx="72">
                  <c:v>650000</c:v>
                </c:pt>
                <c:pt idx="73">
                  <c:v>655000</c:v>
                </c:pt>
                <c:pt idx="74">
                  <c:v>655000</c:v>
                </c:pt>
                <c:pt idx="75">
                  <c:v>658000</c:v>
                </c:pt>
                <c:pt idx="76">
                  <c:v>798750</c:v>
                </c:pt>
                <c:pt idx="77">
                  <c:v>898000</c:v>
                </c:pt>
                <c:pt idx="78">
                  <c:v>985000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909-7646-9C6D-C7BDB22A908A}"/>
            </c:ext>
          </c:extLst>
        </c:ser>
        <c:ser>
          <c:idx val="1"/>
          <c:order val="1"/>
          <c:tx>
            <c:v>3 Bedrooms</c:v>
          </c:tx>
          <c:spPr>
            <a:ln w="25400" cap="flat" cmpd="sng" algn="ctr">
              <a:noFill/>
              <a:prstDash val="sysDot"/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marker>
            <c:symbol val="circle"/>
            <c:size val="5"/>
            <c:spPr>
              <a:gradFill rotWithShape="1">
                <a:gsLst>
                  <a:gs pos="0">
                    <a:schemeClr val="accent2">
                      <a:tint val="50000"/>
                      <a:satMod val="300000"/>
                    </a:schemeClr>
                  </a:gs>
                  <a:gs pos="35000">
                    <a:schemeClr val="accent2">
                      <a:tint val="37000"/>
                      <a:satMod val="300000"/>
                    </a:schemeClr>
                  </a:gs>
                  <a:gs pos="100000">
                    <a:schemeClr val="accent2">
                      <a:tint val="15000"/>
                      <a:satMod val="350000"/>
                    </a:schemeClr>
                  </a:gs>
                </a:gsLst>
                <a:lin ang="16200000" scaled="1"/>
              </a:gradFill>
              <a:ln w="9525" cap="flat" cmpd="sng" algn="ctr">
                <a:solidFill>
                  <a:schemeClr val="accent2"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</c:spPr>
          </c:marker>
          <c:xVal>
            <c:numRef>
              <c:f>HouseSales_data!$S$84:$S$333</c:f>
              <c:numCache>
                <c:formatCode>General</c:formatCode>
                <c:ptCount val="250"/>
                <c:pt idx="0">
                  <c:v>1230</c:v>
                </c:pt>
                <c:pt idx="1">
                  <c:v>1090</c:v>
                </c:pt>
                <c:pt idx="2">
                  <c:v>970</c:v>
                </c:pt>
                <c:pt idx="3">
                  <c:v>1090</c:v>
                </c:pt>
                <c:pt idx="4">
                  <c:v>1460</c:v>
                </c:pt>
                <c:pt idx="5">
                  <c:v>1010</c:v>
                </c:pt>
                <c:pt idx="6">
                  <c:v>1100</c:v>
                </c:pt>
                <c:pt idx="7">
                  <c:v>1080</c:v>
                </c:pt>
                <c:pt idx="8">
                  <c:v>1100</c:v>
                </c:pt>
                <c:pt idx="9">
                  <c:v>1390</c:v>
                </c:pt>
                <c:pt idx="10">
                  <c:v>1370</c:v>
                </c:pt>
                <c:pt idx="11">
                  <c:v>1120</c:v>
                </c:pt>
                <c:pt idx="12">
                  <c:v>1040</c:v>
                </c:pt>
                <c:pt idx="13">
                  <c:v>1770</c:v>
                </c:pt>
                <c:pt idx="14">
                  <c:v>1310</c:v>
                </c:pt>
                <c:pt idx="15">
                  <c:v>1080</c:v>
                </c:pt>
                <c:pt idx="16">
                  <c:v>1090</c:v>
                </c:pt>
                <c:pt idx="17">
                  <c:v>900</c:v>
                </c:pt>
                <c:pt idx="18">
                  <c:v>1350</c:v>
                </c:pt>
                <c:pt idx="19">
                  <c:v>1340</c:v>
                </c:pt>
                <c:pt idx="20">
                  <c:v>1300</c:v>
                </c:pt>
                <c:pt idx="21">
                  <c:v>1800</c:v>
                </c:pt>
                <c:pt idx="22">
                  <c:v>1560</c:v>
                </c:pt>
                <c:pt idx="23">
                  <c:v>1140</c:v>
                </c:pt>
                <c:pt idx="24">
                  <c:v>1460</c:v>
                </c:pt>
                <c:pt idx="25">
                  <c:v>1520</c:v>
                </c:pt>
                <c:pt idx="26">
                  <c:v>1480</c:v>
                </c:pt>
                <c:pt idx="27">
                  <c:v>2060</c:v>
                </c:pt>
                <c:pt idx="28">
                  <c:v>1530</c:v>
                </c:pt>
                <c:pt idx="29">
                  <c:v>1050</c:v>
                </c:pt>
                <c:pt idx="30">
                  <c:v>1070</c:v>
                </c:pt>
                <c:pt idx="31">
                  <c:v>1670</c:v>
                </c:pt>
                <c:pt idx="32">
                  <c:v>1670</c:v>
                </c:pt>
                <c:pt idx="33">
                  <c:v>1710</c:v>
                </c:pt>
                <c:pt idx="34">
                  <c:v>1010</c:v>
                </c:pt>
                <c:pt idx="35">
                  <c:v>1920</c:v>
                </c:pt>
                <c:pt idx="36">
                  <c:v>1690</c:v>
                </c:pt>
                <c:pt idx="37">
                  <c:v>1810</c:v>
                </c:pt>
                <c:pt idx="38">
                  <c:v>1470</c:v>
                </c:pt>
                <c:pt idx="39">
                  <c:v>1370</c:v>
                </c:pt>
                <c:pt idx="40">
                  <c:v>1000</c:v>
                </c:pt>
                <c:pt idx="41">
                  <c:v>1090</c:v>
                </c:pt>
                <c:pt idx="42">
                  <c:v>1600</c:v>
                </c:pt>
                <c:pt idx="43">
                  <c:v>1700</c:v>
                </c:pt>
                <c:pt idx="44">
                  <c:v>1420</c:v>
                </c:pt>
                <c:pt idx="45">
                  <c:v>1520</c:v>
                </c:pt>
                <c:pt idx="46">
                  <c:v>1670</c:v>
                </c:pt>
                <c:pt idx="47">
                  <c:v>1390</c:v>
                </c:pt>
                <c:pt idx="48">
                  <c:v>1560</c:v>
                </c:pt>
                <c:pt idx="49">
                  <c:v>1710</c:v>
                </c:pt>
                <c:pt idx="50">
                  <c:v>2160</c:v>
                </c:pt>
                <c:pt idx="51">
                  <c:v>1400</c:v>
                </c:pt>
                <c:pt idx="52">
                  <c:v>1510</c:v>
                </c:pt>
                <c:pt idx="53">
                  <c:v>2080</c:v>
                </c:pt>
                <c:pt idx="54">
                  <c:v>980</c:v>
                </c:pt>
                <c:pt idx="55">
                  <c:v>1770</c:v>
                </c:pt>
                <c:pt idx="56">
                  <c:v>890</c:v>
                </c:pt>
                <c:pt idx="57">
                  <c:v>1600</c:v>
                </c:pt>
                <c:pt idx="58">
                  <c:v>1150</c:v>
                </c:pt>
                <c:pt idx="59">
                  <c:v>1870</c:v>
                </c:pt>
                <c:pt idx="60">
                  <c:v>2099</c:v>
                </c:pt>
                <c:pt idx="61">
                  <c:v>1250</c:v>
                </c:pt>
                <c:pt idx="62">
                  <c:v>2100</c:v>
                </c:pt>
                <c:pt idx="63">
                  <c:v>1280</c:v>
                </c:pt>
                <c:pt idx="64">
                  <c:v>1750</c:v>
                </c:pt>
                <c:pt idx="65">
                  <c:v>1880</c:v>
                </c:pt>
                <c:pt idx="66">
                  <c:v>1110</c:v>
                </c:pt>
                <c:pt idx="67">
                  <c:v>2140</c:v>
                </c:pt>
                <c:pt idx="68">
                  <c:v>1870</c:v>
                </c:pt>
                <c:pt idx="69">
                  <c:v>1150</c:v>
                </c:pt>
                <c:pt idx="70">
                  <c:v>1210</c:v>
                </c:pt>
                <c:pt idx="71">
                  <c:v>1760</c:v>
                </c:pt>
                <c:pt idx="72">
                  <c:v>1190</c:v>
                </c:pt>
                <c:pt idx="73">
                  <c:v>1550</c:v>
                </c:pt>
                <c:pt idx="74">
                  <c:v>1654</c:v>
                </c:pt>
                <c:pt idx="75">
                  <c:v>1480</c:v>
                </c:pt>
                <c:pt idx="76">
                  <c:v>1760</c:v>
                </c:pt>
                <c:pt idx="77">
                  <c:v>1390</c:v>
                </c:pt>
                <c:pt idx="78">
                  <c:v>1400</c:v>
                </c:pt>
                <c:pt idx="79">
                  <c:v>1760</c:v>
                </c:pt>
                <c:pt idx="80">
                  <c:v>1380</c:v>
                </c:pt>
                <c:pt idx="81">
                  <c:v>1590</c:v>
                </c:pt>
                <c:pt idx="82">
                  <c:v>1040</c:v>
                </c:pt>
                <c:pt idx="83">
                  <c:v>1890</c:v>
                </c:pt>
                <c:pt idx="84">
                  <c:v>1770</c:v>
                </c:pt>
                <c:pt idx="85">
                  <c:v>1080</c:v>
                </c:pt>
                <c:pt idx="86">
                  <c:v>1460</c:v>
                </c:pt>
                <c:pt idx="87">
                  <c:v>2235</c:v>
                </c:pt>
                <c:pt idx="88">
                  <c:v>2390</c:v>
                </c:pt>
                <c:pt idx="89">
                  <c:v>1240</c:v>
                </c:pt>
                <c:pt idx="90">
                  <c:v>1740</c:v>
                </c:pt>
                <c:pt idx="91">
                  <c:v>1720</c:v>
                </c:pt>
                <c:pt idx="92">
                  <c:v>1930</c:v>
                </c:pt>
                <c:pt idx="93">
                  <c:v>1110</c:v>
                </c:pt>
                <c:pt idx="94">
                  <c:v>1010</c:v>
                </c:pt>
                <c:pt idx="95">
                  <c:v>940</c:v>
                </c:pt>
                <c:pt idx="96">
                  <c:v>1250</c:v>
                </c:pt>
                <c:pt idx="97">
                  <c:v>1180</c:v>
                </c:pt>
                <c:pt idx="98">
                  <c:v>1860</c:v>
                </c:pt>
                <c:pt idx="99">
                  <c:v>1170</c:v>
                </c:pt>
                <c:pt idx="100">
                  <c:v>1370</c:v>
                </c:pt>
                <c:pt idx="101">
                  <c:v>1180</c:v>
                </c:pt>
                <c:pt idx="102">
                  <c:v>1680</c:v>
                </c:pt>
                <c:pt idx="103">
                  <c:v>1150</c:v>
                </c:pt>
                <c:pt idx="104">
                  <c:v>1320</c:v>
                </c:pt>
                <c:pt idx="105">
                  <c:v>1940</c:v>
                </c:pt>
                <c:pt idx="106">
                  <c:v>1800</c:v>
                </c:pt>
                <c:pt idx="107">
                  <c:v>1150</c:v>
                </c:pt>
                <c:pt idx="108">
                  <c:v>1640</c:v>
                </c:pt>
                <c:pt idx="109">
                  <c:v>1410</c:v>
                </c:pt>
                <c:pt idx="110">
                  <c:v>1280</c:v>
                </c:pt>
                <c:pt idx="111">
                  <c:v>1360</c:v>
                </c:pt>
                <c:pt idx="112">
                  <c:v>1110</c:v>
                </c:pt>
                <c:pt idx="113">
                  <c:v>1860</c:v>
                </c:pt>
                <c:pt idx="114">
                  <c:v>2120</c:v>
                </c:pt>
                <c:pt idx="115">
                  <c:v>1540</c:v>
                </c:pt>
                <c:pt idx="116">
                  <c:v>1730</c:v>
                </c:pt>
                <c:pt idx="117">
                  <c:v>2070</c:v>
                </c:pt>
                <c:pt idx="118">
                  <c:v>1800</c:v>
                </c:pt>
                <c:pt idx="119">
                  <c:v>1410</c:v>
                </c:pt>
                <c:pt idx="120">
                  <c:v>1860</c:v>
                </c:pt>
                <c:pt idx="121">
                  <c:v>1320</c:v>
                </c:pt>
                <c:pt idx="122">
                  <c:v>2270</c:v>
                </c:pt>
                <c:pt idx="123">
                  <c:v>1800</c:v>
                </c:pt>
                <c:pt idx="124">
                  <c:v>2050</c:v>
                </c:pt>
                <c:pt idx="125">
                  <c:v>1480</c:v>
                </c:pt>
                <c:pt idx="126">
                  <c:v>1720</c:v>
                </c:pt>
                <c:pt idx="127">
                  <c:v>1170</c:v>
                </c:pt>
                <c:pt idx="128">
                  <c:v>2090</c:v>
                </c:pt>
                <c:pt idx="129">
                  <c:v>2393</c:v>
                </c:pt>
                <c:pt idx="130">
                  <c:v>1960</c:v>
                </c:pt>
                <c:pt idx="131">
                  <c:v>1480</c:v>
                </c:pt>
                <c:pt idx="132">
                  <c:v>1840</c:v>
                </c:pt>
                <c:pt idx="133">
                  <c:v>2030</c:v>
                </c:pt>
                <c:pt idx="134">
                  <c:v>1280</c:v>
                </c:pt>
                <c:pt idx="135">
                  <c:v>2800</c:v>
                </c:pt>
                <c:pt idx="136">
                  <c:v>1800</c:v>
                </c:pt>
                <c:pt idx="137">
                  <c:v>1640</c:v>
                </c:pt>
                <c:pt idx="138">
                  <c:v>1150</c:v>
                </c:pt>
                <c:pt idx="139">
                  <c:v>2600</c:v>
                </c:pt>
                <c:pt idx="140">
                  <c:v>1620</c:v>
                </c:pt>
                <c:pt idx="141">
                  <c:v>1130</c:v>
                </c:pt>
                <c:pt idx="142">
                  <c:v>1620</c:v>
                </c:pt>
                <c:pt idx="143">
                  <c:v>1100</c:v>
                </c:pt>
                <c:pt idx="144">
                  <c:v>1120</c:v>
                </c:pt>
                <c:pt idx="145">
                  <c:v>1300</c:v>
                </c:pt>
                <c:pt idx="146">
                  <c:v>1180</c:v>
                </c:pt>
                <c:pt idx="147">
                  <c:v>1540</c:v>
                </c:pt>
                <c:pt idx="148">
                  <c:v>1150</c:v>
                </c:pt>
                <c:pt idx="149">
                  <c:v>2060</c:v>
                </c:pt>
                <c:pt idx="150">
                  <c:v>1570</c:v>
                </c:pt>
                <c:pt idx="151">
                  <c:v>1860</c:v>
                </c:pt>
                <c:pt idx="152">
                  <c:v>1950</c:v>
                </c:pt>
                <c:pt idx="153">
                  <c:v>1520</c:v>
                </c:pt>
                <c:pt idx="154">
                  <c:v>1760</c:v>
                </c:pt>
                <c:pt idx="155">
                  <c:v>1680</c:v>
                </c:pt>
                <c:pt idx="156">
                  <c:v>1350</c:v>
                </c:pt>
                <c:pt idx="157">
                  <c:v>1560</c:v>
                </c:pt>
                <c:pt idx="158">
                  <c:v>1180</c:v>
                </c:pt>
                <c:pt idx="159">
                  <c:v>1670</c:v>
                </c:pt>
                <c:pt idx="160">
                  <c:v>1130</c:v>
                </c:pt>
                <c:pt idx="161">
                  <c:v>1453</c:v>
                </c:pt>
                <c:pt idx="162">
                  <c:v>900</c:v>
                </c:pt>
                <c:pt idx="163">
                  <c:v>2370</c:v>
                </c:pt>
                <c:pt idx="164">
                  <c:v>1550</c:v>
                </c:pt>
                <c:pt idx="165">
                  <c:v>1520</c:v>
                </c:pt>
                <c:pt idx="166">
                  <c:v>1500</c:v>
                </c:pt>
                <c:pt idx="167">
                  <c:v>2020</c:v>
                </c:pt>
                <c:pt idx="168">
                  <c:v>2060</c:v>
                </c:pt>
                <c:pt idx="169">
                  <c:v>1800</c:v>
                </c:pt>
                <c:pt idx="170">
                  <c:v>2990</c:v>
                </c:pt>
                <c:pt idx="171">
                  <c:v>2190</c:v>
                </c:pt>
                <c:pt idx="172">
                  <c:v>2070</c:v>
                </c:pt>
                <c:pt idx="173">
                  <c:v>2060</c:v>
                </c:pt>
                <c:pt idx="174">
                  <c:v>1540</c:v>
                </c:pt>
                <c:pt idx="175">
                  <c:v>1900</c:v>
                </c:pt>
                <c:pt idx="176">
                  <c:v>1610</c:v>
                </c:pt>
                <c:pt idx="177">
                  <c:v>1610</c:v>
                </c:pt>
                <c:pt idx="178">
                  <c:v>1810</c:v>
                </c:pt>
                <c:pt idx="179">
                  <c:v>1230</c:v>
                </c:pt>
                <c:pt idx="180">
                  <c:v>1710</c:v>
                </c:pt>
                <c:pt idx="181">
                  <c:v>2000</c:v>
                </c:pt>
                <c:pt idx="182">
                  <c:v>3150</c:v>
                </c:pt>
                <c:pt idx="183">
                  <c:v>1720</c:v>
                </c:pt>
                <c:pt idx="184">
                  <c:v>1570</c:v>
                </c:pt>
                <c:pt idx="185">
                  <c:v>1540</c:v>
                </c:pt>
                <c:pt idx="186">
                  <c:v>1980</c:v>
                </c:pt>
                <c:pt idx="187">
                  <c:v>1760</c:v>
                </c:pt>
                <c:pt idx="188">
                  <c:v>2180</c:v>
                </c:pt>
                <c:pt idx="189">
                  <c:v>1800</c:v>
                </c:pt>
                <c:pt idx="190">
                  <c:v>2060</c:v>
                </c:pt>
                <c:pt idx="191">
                  <c:v>1300</c:v>
                </c:pt>
                <c:pt idx="192">
                  <c:v>2030</c:v>
                </c:pt>
                <c:pt idx="193">
                  <c:v>2570</c:v>
                </c:pt>
                <c:pt idx="194">
                  <c:v>2910</c:v>
                </c:pt>
                <c:pt idx="195">
                  <c:v>1830</c:v>
                </c:pt>
                <c:pt idx="196">
                  <c:v>1590</c:v>
                </c:pt>
                <c:pt idx="197">
                  <c:v>3800</c:v>
                </c:pt>
                <c:pt idx="198">
                  <c:v>1760</c:v>
                </c:pt>
                <c:pt idx="199">
                  <c:v>1640</c:v>
                </c:pt>
                <c:pt idx="200">
                  <c:v>1850</c:v>
                </c:pt>
                <c:pt idx="201">
                  <c:v>2330</c:v>
                </c:pt>
                <c:pt idx="202">
                  <c:v>2490</c:v>
                </c:pt>
                <c:pt idx="203">
                  <c:v>1290</c:v>
                </c:pt>
                <c:pt idx="204">
                  <c:v>2150</c:v>
                </c:pt>
                <c:pt idx="205">
                  <c:v>1960</c:v>
                </c:pt>
                <c:pt idx="206">
                  <c:v>1520</c:v>
                </c:pt>
                <c:pt idx="207">
                  <c:v>2540</c:v>
                </c:pt>
                <c:pt idx="208">
                  <c:v>1720</c:v>
                </c:pt>
                <c:pt idx="209">
                  <c:v>1990</c:v>
                </c:pt>
                <c:pt idx="210">
                  <c:v>1530</c:v>
                </c:pt>
                <c:pt idx="211">
                  <c:v>3870</c:v>
                </c:pt>
                <c:pt idx="212">
                  <c:v>3310</c:v>
                </c:pt>
                <c:pt idx="213">
                  <c:v>2260</c:v>
                </c:pt>
                <c:pt idx="214">
                  <c:v>2370</c:v>
                </c:pt>
                <c:pt idx="215">
                  <c:v>3420</c:v>
                </c:pt>
                <c:pt idx="216">
                  <c:v>1610</c:v>
                </c:pt>
                <c:pt idx="217">
                  <c:v>3600</c:v>
                </c:pt>
                <c:pt idx="218">
                  <c:v>1490</c:v>
                </c:pt>
                <c:pt idx="219">
                  <c:v>2570</c:v>
                </c:pt>
                <c:pt idx="220">
                  <c:v>1820</c:v>
                </c:pt>
                <c:pt idx="221">
                  <c:v>2430</c:v>
                </c:pt>
                <c:pt idx="222">
                  <c:v>2080</c:v>
                </c:pt>
                <c:pt idx="223">
                  <c:v>1650</c:v>
                </c:pt>
                <c:pt idx="224">
                  <c:v>1670</c:v>
                </c:pt>
                <c:pt idx="225">
                  <c:v>2090</c:v>
                </c:pt>
                <c:pt idx="226">
                  <c:v>2100</c:v>
                </c:pt>
                <c:pt idx="227">
                  <c:v>2470</c:v>
                </c:pt>
                <c:pt idx="228">
                  <c:v>2160</c:v>
                </c:pt>
                <c:pt idx="229">
                  <c:v>1760</c:v>
                </c:pt>
                <c:pt idx="230">
                  <c:v>2420</c:v>
                </c:pt>
                <c:pt idx="231">
                  <c:v>3100</c:v>
                </c:pt>
                <c:pt idx="232">
                  <c:v>1360</c:v>
                </c:pt>
                <c:pt idx="233">
                  <c:v>3190</c:v>
                </c:pt>
                <c:pt idx="234">
                  <c:v>2270</c:v>
                </c:pt>
                <c:pt idx="235">
                  <c:v>2206</c:v>
                </c:pt>
                <c:pt idx="236">
                  <c:v>2060</c:v>
                </c:pt>
                <c:pt idx="237">
                  <c:v>2590</c:v>
                </c:pt>
                <c:pt idx="238">
                  <c:v>1940</c:v>
                </c:pt>
                <c:pt idx="239">
                  <c:v>3176</c:v>
                </c:pt>
                <c:pt idx="240">
                  <c:v>2240</c:v>
                </c:pt>
                <c:pt idx="241">
                  <c:v>2060</c:v>
                </c:pt>
                <c:pt idx="242">
                  <c:v>3070</c:v>
                </c:pt>
                <c:pt idx="243">
                  <c:v>2660</c:v>
                </c:pt>
                <c:pt idx="244">
                  <c:v>2160</c:v>
                </c:pt>
                <c:pt idx="245">
                  <c:v>2030</c:v>
                </c:pt>
                <c:pt idx="246">
                  <c:v>2979</c:v>
                </c:pt>
                <c:pt idx="247">
                  <c:v>2170</c:v>
                </c:pt>
                <c:pt idx="248">
                  <c:v>3050</c:v>
                </c:pt>
                <c:pt idx="249">
                  <c:v>2440</c:v>
                </c:pt>
              </c:numCache>
            </c:numRef>
          </c:xVal>
          <c:yVal>
            <c:numRef>
              <c:f>HouseSales_data!$P$84:$P$333</c:f>
              <c:numCache>
                <c:formatCode>General</c:formatCode>
                <c:ptCount val="250"/>
                <c:pt idx="0">
                  <c:v>125000</c:v>
                </c:pt>
                <c:pt idx="1">
                  <c:v>143000</c:v>
                </c:pt>
                <c:pt idx="2">
                  <c:v>156000</c:v>
                </c:pt>
                <c:pt idx="3">
                  <c:v>158000</c:v>
                </c:pt>
                <c:pt idx="4">
                  <c:v>175000</c:v>
                </c:pt>
                <c:pt idx="5">
                  <c:v>179900</c:v>
                </c:pt>
                <c:pt idx="6">
                  <c:v>184000</c:v>
                </c:pt>
                <c:pt idx="7">
                  <c:v>185000</c:v>
                </c:pt>
                <c:pt idx="8">
                  <c:v>190000</c:v>
                </c:pt>
                <c:pt idx="9">
                  <c:v>190500</c:v>
                </c:pt>
                <c:pt idx="10">
                  <c:v>199950</c:v>
                </c:pt>
                <c:pt idx="11">
                  <c:v>202500</c:v>
                </c:pt>
                <c:pt idx="12">
                  <c:v>212000</c:v>
                </c:pt>
                <c:pt idx="13">
                  <c:v>215000</c:v>
                </c:pt>
                <c:pt idx="14">
                  <c:v>216000</c:v>
                </c:pt>
                <c:pt idx="15">
                  <c:v>219000</c:v>
                </c:pt>
                <c:pt idx="16">
                  <c:v>219500</c:v>
                </c:pt>
                <c:pt idx="17">
                  <c:v>225000</c:v>
                </c:pt>
                <c:pt idx="18">
                  <c:v>225000</c:v>
                </c:pt>
                <c:pt idx="19">
                  <c:v>230000</c:v>
                </c:pt>
                <c:pt idx="20">
                  <c:v>232000</c:v>
                </c:pt>
                <c:pt idx="21">
                  <c:v>237000</c:v>
                </c:pt>
                <c:pt idx="22">
                  <c:v>239950</c:v>
                </c:pt>
                <c:pt idx="23">
                  <c:v>239950</c:v>
                </c:pt>
                <c:pt idx="24">
                  <c:v>240000</c:v>
                </c:pt>
                <c:pt idx="25">
                  <c:v>241000</c:v>
                </c:pt>
                <c:pt idx="26">
                  <c:v>243000</c:v>
                </c:pt>
                <c:pt idx="27">
                  <c:v>244615</c:v>
                </c:pt>
                <c:pt idx="28">
                  <c:v>245000</c:v>
                </c:pt>
                <c:pt idx="29">
                  <c:v>249000</c:v>
                </c:pt>
                <c:pt idx="30">
                  <c:v>249000</c:v>
                </c:pt>
                <c:pt idx="31">
                  <c:v>252000</c:v>
                </c:pt>
                <c:pt idx="32">
                  <c:v>252000</c:v>
                </c:pt>
                <c:pt idx="33">
                  <c:v>255000</c:v>
                </c:pt>
                <c:pt idx="34">
                  <c:v>259950</c:v>
                </c:pt>
                <c:pt idx="35">
                  <c:v>260000</c:v>
                </c:pt>
                <c:pt idx="36">
                  <c:v>260000</c:v>
                </c:pt>
                <c:pt idx="37">
                  <c:v>261000</c:v>
                </c:pt>
                <c:pt idx="38">
                  <c:v>264000</c:v>
                </c:pt>
                <c:pt idx="39">
                  <c:v>264500</c:v>
                </c:pt>
                <c:pt idx="40">
                  <c:v>265000</c:v>
                </c:pt>
                <c:pt idx="41">
                  <c:v>267000</c:v>
                </c:pt>
                <c:pt idx="42">
                  <c:v>267500</c:v>
                </c:pt>
                <c:pt idx="43">
                  <c:v>268000</c:v>
                </c:pt>
                <c:pt idx="44">
                  <c:v>269000</c:v>
                </c:pt>
                <c:pt idx="45">
                  <c:v>269950</c:v>
                </c:pt>
                <c:pt idx="46">
                  <c:v>270000</c:v>
                </c:pt>
                <c:pt idx="47">
                  <c:v>270000</c:v>
                </c:pt>
                <c:pt idx="48">
                  <c:v>273000</c:v>
                </c:pt>
                <c:pt idx="49">
                  <c:v>273148</c:v>
                </c:pt>
                <c:pt idx="50">
                  <c:v>277000</c:v>
                </c:pt>
                <c:pt idx="51">
                  <c:v>279900</c:v>
                </c:pt>
                <c:pt idx="52">
                  <c:v>279950</c:v>
                </c:pt>
                <c:pt idx="53">
                  <c:v>280000</c:v>
                </c:pt>
                <c:pt idx="54">
                  <c:v>280000</c:v>
                </c:pt>
                <c:pt idx="55">
                  <c:v>280000</c:v>
                </c:pt>
                <c:pt idx="56">
                  <c:v>283000</c:v>
                </c:pt>
                <c:pt idx="57">
                  <c:v>285000</c:v>
                </c:pt>
                <c:pt idx="58">
                  <c:v>287000</c:v>
                </c:pt>
                <c:pt idx="59">
                  <c:v>288400</c:v>
                </c:pt>
                <c:pt idx="60">
                  <c:v>289950</c:v>
                </c:pt>
                <c:pt idx="61">
                  <c:v>295000</c:v>
                </c:pt>
                <c:pt idx="62">
                  <c:v>299000</c:v>
                </c:pt>
                <c:pt idx="63">
                  <c:v>299500</c:v>
                </c:pt>
                <c:pt idx="64">
                  <c:v>300000</c:v>
                </c:pt>
                <c:pt idx="65">
                  <c:v>300000</c:v>
                </c:pt>
                <c:pt idx="66">
                  <c:v>302000</c:v>
                </c:pt>
                <c:pt idx="67">
                  <c:v>302000</c:v>
                </c:pt>
                <c:pt idx="68">
                  <c:v>306000</c:v>
                </c:pt>
                <c:pt idx="69">
                  <c:v>310000</c:v>
                </c:pt>
                <c:pt idx="70">
                  <c:v>310000</c:v>
                </c:pt>
                <c:pt idx="71">
                  <c:v>310000</c:v>
                </c:pt>
                <c:pt idx="72">
                  <c:v>311000</c:v>
                </c:pt>
                <c:pt idx="73">
                  <c:v>313000</c:v>
                </c:pt>
                <c:pt idx="74">
                  <c:v>314950</c:v>
                </c:pt>
                <c:pt idx="75">
                  <c:v>315000</c:v>
                </c:pt>
                <c:pt idx="76">
                  <c:v>317000</c:v>
                </c:pt>
                <c:pt idx="77">
                  <c:v>317000</c:v>
                </c:pt>
                <c:pt idx="78">
                  <c:v>320000</c:v>
                </c:pt>
                <c:pt idx="79">
                  <c:v>322000</c:v>
                </c:pt>
                <c:pt idx="80">
                  <c:v>322000</c:v>
                </c:pt>
                <c:pt idx="81">
                  <c:v>324500</c:v>
                </c:pt>
                <c:pt idx="82">
                  <c:v>324950</c:v>
                </c:pt>
                <c:pt idx="83">
                  <c:v>325000</c:v>
                </c:pt>
                <c:pt idx="84">
                  <c:v>327500</c:v>
                </c:pt>
                <c:pt idx="85">
                  <c:v>329500</c:v>
                </c:pt>
                <c:pt idx="86">
                  <c:v>337000</c:v>
                </c:pt>
                <c:pt idx="87">
                  <c:v>337000</c:v>
                </c:pt>
                <c:pt idx="88">
                  <c:v>339950</c:v>
                </c:pt>
                <c:pt idx="89">
                  <c:v>340000</c:v>
                </c:pt>
                <c:pt idx="90">
                  <c:v>340000</c:v>
                </c:pt>
                <c:pt idx="91">
                  <c:v>341000</c:v>
                </c:pt>
                <c:pt idx="92">
                  <c:v>342000</c:v>
                </c:pt>
                <c:pt idx="93">
                  <c:v>345000</c:v>
                </c:pt>
                <c:pt idx="94">
                  <c:v>347000</c:v>
                </c:pt>
                <c:pt idx="95">
                  <c:v>347000</c:v>
                </c:pt>
                <c:pt idx="96">
                  <c:v>350000</c:v>
                </c:pt>
                <c:pt idx="97">
                  <c:v>350000</c:v>
                </c:pt>
                <c:pt idx="98">
                  <c:v>350000</c:v>
                </c:pt>
                <c:pt idx="99">
                  <c:v>352500</c:v>
                </c:pt>
                <c:pt idx="100">
                  <c:v>354800</c:v>
                </c:pt>
                <c:pt idx="101">
                  <c:v>355000</c:v>
                </c:pt>
                <c:pt idx="102">
                  <c:v>356000</c:v>
                </c:pt>
                <c:pt idx="103">
                  <c:v>358000</c:v>
                </c:pt>
                <c:pt idx="104">
                  <c:v>359000</c:v>
                </c:pt>
                <c:pt idx="105">
                  <c:v>359950</c:v>
                </c:pt>
                <c:pt idx="106">
                  <c:v>360000</c:v>
                </c:pt>
                <c:pt idx="107">
                  <c:v>361000</c:v>
                </c:pt>
                <c:pt idx="108">
                  <c:v>365000</c:v>
                </c:pt>
                <c:pt idx="109">
                  <c:v>367500</c:v>
                </c:pt>
                <c:pt idx="110">
                  <c:v>368000</c:v>
                </c:pt>
                <c:pt idx="111">
                  <c:v>369950</c:v>
                </c:pt>
                <c:pt idx="112">
                  <c:v>369950</c:v>
                </c:pt>
                <c:pt idx="113">
                  <c:v>370000</c:v>
                </c:pt>
                <c:pt idx="114">
                  <c:v>375000</c:v>
                </c:pt>
                <c:pt idx="115">
                  <c:v>376000</c:v>
                </c:pt>
                <c:pt idx="116">
                  <c:v>379260</c:v>
                </c:pt>
                <c:pt idx="117">
                  <c:v>379500</c:v>
                </c:pt>
                <c:pt idx="118">
                  <c:v>379900</c:v>
                </c:pt>
                <c:pt idx="119">
                  <c:v>383000</c:v>
                </c:pt>
                <c:pt idx="120">
                  <c:v>385000</c:v>
                </c:pt>
                <c:pt idx="121">
                  <c:v>385000</c:v>
                </c:pt>
                <c:pt idx="122">
                  <c:v>390000</c:v>
                </c:pt>
                <c:pt idx="123">
                  <c:v>391000</c:v>
                </c:pt>
                <c:pt idx="124">
                  <c:v>394950</c:v>
                </c:pt>
                <c:pt idx="125">
                  <c:v>398000</c:v>
                </c:pt>
                <c:pt idx="126">
                  <c:v>399950</c:v>
                </c:pt>
                <c:pt idx="127">
                  <c:v>400000</c:v>
                </c:pt>
                <c:pt idx="128">
                  <c:v>400000</c:v>
                </c:pt>
                <c:pt idx="129">
                  <c:v>400000</c:v>
                </c:pt>
                <c:pt idx="130">
                  <c:v>402000</c:v>
                </c:pt>
                <c:pt idx="131">
                  <c:v>402500</c:v>
                </c:pt>
                <c:pt idx="132">
                  <c:v>403000</c:v>
                </c:pt>
                <c:pt idx="133">
                  <c:v>404000</c:v>
                </c:pt>
                <c:pt idx="134">
                  <c:v>405000</c:v>
                </c:pt>
                <c:pt idx="135">
                  <c:v>408000</c:v>
                </c:pt>
                <c:pt idx="136">
                  <c:v>410000</c:v>
                </c:pt>
                <c:pt idx="137">
                  <c:v>410000</c:v>
                </c:pt>
                <c:pt idx="138">
                  <c:v>410500</c:v>
                </c:pt>
                <c:pt idx="139">
                  <c:v>415000</c:v>
                </c:pt>
                <c:pt idx="140">
                  <c:v>415000</c:v>
                </c:pt>
                <c:pt idx="141">
                  <c:v>420000</c:v>
                </c:pt>
                <c:pt idx="142">
                  <c:v>420000</c:v>
                </c:pt>
                <c:pt idx="143">
                  <c:v>423000</c:v>
                </c:pt>
                <c:pt idx="144">
                  <c:v>425000</c:v>
                </c:pt>
                <c:pt idx="145">
                  <c:v>425000</c:v>
                </c:pt>
                <c:pt idx="146">
                  <c:v>425000</c:v>
                </c:pt>
                <c:pt idx="147">
                  <c:v>430000</c:v>
                </c:pt>
                <c:pt idx="148">
                  <c:v>436000</c:v>
                </c:pt>
                <c:pt idx="149">
                  <c:v>440000</c:v>
                </c:pt>
                <c:pt idx="150">
                  <c:v>440000</c:v>
                </c:pt>
                <c:pt idx="151">
                  <c:v>445000</c:v>
                </c:pt>
                <c:pt idx="152">
                  <c:v>447500</c:v>
                </c:pt>
                <c:pt idx="153">
                  <c:v>450000</c:v>
                </c:pt>
                <c:pt idx="154">
                  <c:v>450000</c:v>
                </c:pt>
                <c:pt idx="155">
                  <c:v>450000</c:v>
                </c:pt>
                <c:pt idx="156">
                  <c:v>450000</c:v>
                </c:pt>
                <c:pt idx="157">
                  <c:v>451000</c:v>
                </c:pt>
                <c:pt idx="158">
                  <c:v>455000</c:v>
                </c:pt>
                <c:pt idx="159">
                  <c:v>460000</c:v>
                </c:pt>
                <c:pt idx="160">
                  <c:v>460000</c:v>
                </c:pt>
                <c:pt idx="161">
                  <c:v>460000</c:v>
                </c:pt>
                <c:pt idx="162">
                  <c:v>465000</c:v>
                </c:pt>
                <c:pt idx="163">
                  <c:v>475000</c:v>
                </c:pt>
                <c:pt idx="164">
                  <c:v>475000</c:v>
                </c:pt>
                <c:pt idx="165">
                  <c:v>475580</c:v>
                </c:pt>
                <c:pt idx="166">
                  <c:v>485000</c:v>
                </c:pt>
                <c:pt idx="167">
                  <c:v>490000</c:v>
                </c:pt>
                <c:pt idx="168">
                  <c:v>499950</c:v>
                </c:pt>
                <c:pt idx="169">
                  <c:v>500000</c:v>
                </c:pt>
                <c:pt idx="170">
                  <c:v>500000</c:v>
                </c:pt>
                <c:pt idx="171">
                  <c:v>503000</c:v>
                </c:pt>
                <c:pt idx="172">
                  <c:v>503000</c:v>
                </c:pt>
                <c:pt idx="173">
                  <c:v>510000</c:v>
                </c:pt>
                <c:pt idx="174">
                  <c:v>512031</c:v>
                </c:pt>
                <c:pt idx="175">
                  <c:v>512500</c:v>
                </c:pt>
                <c:pt idx="176">
                  <c:v>512500</c:v>
                </c:pt>
                <c:pt idx="177">
                  <c:v>514000</c:v>
                </c:pt>
                <c:pt idx="178">
                  <c:v>517500</c:v>
                </c:pt>
                <c:pt idx="179">
                  <c:v>522000</c:v>
                </c:pt>
                <c:pt idx="180">
                  <c:v>522500</c:v>
                </c:pt>
                <c:pt idx="181">
                  <c:v>526000</c:v>
                </c:pt>
                <c:pt idx="182">
                  <c:v>530000</c:v>
                </c:pt>
                <c:pt idx="183">
                  <c:v>540000</c:v>
                </c:pt>
                <c:pt idx="184">
                  <c:v>547000</c:v>
                </c:pt>
                <c:pt idx="185">
                  <c:v>549000</c:v>
                </c:pt>
                <c:pt idx="186">
                  <c:v>550000</c:v>
                </c:pt>
                <c:pt idx="187">
                  <c:v>554000</c:v>
                </c:pt>
                <c:pt idx="188">
                  <c:v>555000</c:v>
                </c:pt>
                <c:pt idx="189">
                  <c:v>556000</c:v>
                </c:pt>
                <c:pt idx="190">
                  <c:v>560000</c:v>
                </c:pt>
                <c:pt idx="191">
                  <c:v>560000</c:v>
                </c:pt>
                <c:pt idx="192">
                  <c:v>565000</c:v>
                </c:pt>
                <c:pt idx="193">
                  <c:v>567500</c:v>
                </c:pt>
                <c:pt idx="194">
                  <c:v>570000</c:v>
                </c:pt>
                <c:pt idx="195">
                  <c:v>572000</c:v>
                </c:pt>
                <c:pt idx="196">
                  <c:v>572500</c:v>
                </c:pt>
                <c:pt idx="197">
                  <c:v>575000</c:v>
                </c:pt>
                <c:pt idx="198">
                  <c:v>577000</c:v>
                </c:pt>
                <c:pt idx="199">
                  <c:v>580000</c:v>
                </c:pt>
                <c:pt idx="200">
                  <c:v>585000</c:v>
                </c:pt>
                <c:pt idx="201">
                  <c:v>585000</c:v>
                </c:pt>
                <c:pt idx="202">
                  <c:v>590000</c:v>
                </c:pt>
                <c:pt idx="203">
                  <c:v>590000</c:v>
                </c:pt>
                <c:pt idx="204">
                  <c:v>597500</c:v>
                </c:pt>
                <c:pt idx="205">
                  <c:v>599000</c:v>
                </c:pt>
                <c:pt idx="206">
                  <c:v>600000</c:v>
                </c:pt>
                <c:pt idx="207">
                  <c:v>600000</c:v>
                </c:pt>
                <c:pt idx="208">
                  <c:v>615000</c:v>
                </c:pt>
                <c:pt idx="209">
                  <c:v>619000</c:v>
                </c:pt>
                <c:pt idx="210">
                  <c:v>640000</c:v>
                </c:pt>
                <c:pt idx="211">
                  <c:v>645000</c:v>
                </c:pt>
                <c:pt idx="212">
                  <c:v>649950</c:v>
                </c:pt>
                <c:pt idx="213">
                  <c:v>651000</c:v>
                </c:pt>
                <c:pt idx="214">
                  <c:v>655000</c:v>
                </c:pt>
                <c:pt idx="215">
                  <c:v>657044</c:v>
                </c:pt>
                <c:pt idx="216">
                  <c:v>659950</c:v>
                </c:pt>
                <c:pt idx="217">
                  <c:v>660000</c:v>
                </c:pt>
                <c:pt idx="218">
                  <c:v>670000</c:v>
                </c:pt>
                <c:pt idx="219">
                  <c:v>670000</c:v>
                </c:pt>
                <c:pt idx="220">
                  <c:v>680000</c:v>
                </c:pt>
                <c:pt idx="221">
                  <c:v>690000</c:v>
                </c:pt>
                <c:pt idx="222">
                  <c:v>700000</c:v>
                </c:pt>
                <c:pt idx="223">
                  <c:v>710000</c:v>
                </c:pt>
                <c:pt idx="224">
                  <c:v>715000</c:v>
                </c:pt>
                <c:pt idx="225">
                  <c:v>717500</c:v>
                </c:pt>
                <c:pt idx="226">
                  <c:v>720000</c:v>
                </c:pt>
                <c:pt idx="227">
                  <c:v>732500</c:v>
                </c:pt>
                <c:pt idx="228">
                  <c:v>733000</c:v>
                </c:pt>
                <c:pt idx="229">
                  <c:v>750000</c:v>
                </c:pt>
                <c:pt idx="230">
                  <c:v>752888</c:v>
                </c:pt>
                <c:pt idx="231">
                  <c:v>759950</c:v>
                </c:pt>
                <c:pt idx="232">
                  <c:v>763000</c:v>
                </c:pt>
                <c:pt idx="233">
                  <c:v>765000</c:v>
                </c:pt>
                <c:pt idx="234">
                  <c:v>766000</c:v>
                </c:pt>
                <c:pt idx="235">
                  <c:v>780000</c:v>
                </c:pt>
                <c:pt idx="236">
                  <c:v>800000</c:v>
                </c:pt>
                <c:pt idx="237">
                  <c:v>809000</c:v>
                </c:pt>
                <c:pt idx="238">
                  <c:v>815000</c:v>
                </c:pt>
                <c:pt idx="239">
                  <c:v>819000</c:v>
                </c:pt>
                <c:pt idx="240">
                  <c:v>831000</c:v>
                </c:pt>
                <c:pt idx="241">
                  <c:v>840000</c:v>
                </c:pt>
                <c:pt idx="242">
                  <c:v>850000</c:v>
                </c:pt>
                <c:pt idx="243">
                  <c:v>851000</c:v>
                </c:pt>
                <c:pt idx="244">
                  <c:v>900000</c:v>
                </c:pt>
                <c:pt idx="245">
                  <c:v>906000</c:v>
                </c:pt>
                <c:pt idx="246">
                  <c:v>912000</c:v>
                </c:pt>
                <c:pt idx="247">
                  <c:v>913000</c:v>
                </c:pt>
                <c:pt idx="248">
                  <c:v>950000</c:v>
                </c:pt>
                <c:pt idx="249">
                  <c:v>954500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1909-7646-9C6D-C7BDB22A908A}"/>
            </c:ext>
          </c:extLst>
        </c:ser>
        <c:ser>
          <c:idx val="2"/>
          <c:order val="2"/>
          <c:tx>
            <c:v>4 Bedrooms</c:v>
          </c:tx>
          <c:spPr>
            <a:ln w="25400" cap="flat" cmpd="sng" algn="ctr">
              <a:noFill/>
              <a:prstDash val="sysDot"/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marker>
            <c:symbol val="circle"/>
            <c:size val="5"/>
            <c:spPr>
              <a:gradFill rotWithShape="1">
                <a:gsLst>
                  <a:gs pos="0">
                    <a:schemeClr val="accent3">
                      <a:tint val="50000"/>
                      <a:satMod val="300000"/>
                    </a:schemeClr>
                  </a:gs>
                  <a:gs pos="35000">
                    <a:schemeClr val="accent3">
                      <a:tint val="37000"/>
                      <a:satMod val="300000"/>
                    </a:schemeClr>
                  </a:gs>
                  <a:gs pos="100000">
                    <a:schemeClr val="accent3">
                      <a:tint val="15000"/>
                      <a:satMod val="350000"/>
                    </a:schemeClr>
                  </a:gs>
                </a:gsLst>
                <a:lin ang="16200000" scaled="1"/>
              </a:gradFill>
              <a:ln w="9525" cap="flat" cmpd="sng" algn="ctr">
                <a:solidFill>
                  <a:schemeClr val="accent3"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</c:spPr>
          </c:marker>
          <c:xVal>
            <c:numRef>
              <c:f>HouseSales_data!$S$334:$S$504</c:f>
              <c:numCache>
                <c:formatCode>General</c:formatCode>
                <c:ptCount val="171"/>
                <c:pt idx="0">
                  <c:v>1790</c:v>
                </c:pt>
                <c:pt idx="1">
                  <c:v>1490</c:v>
                </c:pt>
                <c:pt idx="2">
                  <c:v>2030</c:v>
                </c:pt>
                <c:pt idx="3">
                  <c:v>1120</c:v>
                </c:pt>
                <c:pt idx="4">
                  <c:v>2140</c:v>
                </c:pt>
                <c:pt idx="5">
                  <c:v>1420</c:v>
                </c:pt>
                <c:pt idx="6">
                  <c:v>1910</c:v>
                </c:pt>
                <c:pt idx="7">
                  <c:v>1710</c:v>
                </c:pt>
                <c:pt idx="8">
                  <c:v>1850</c:v>
                </c:pt>
                <c:pt idx="9">
                  <c:v>1860</c:v>
                </c:pt>
                <c:pt idx="10">
                  <c:v>1940</c:v>
                </c:pt>
                <c:pt idx="11">
                  <c:v>1260</c:v>
                </c:pt>
                <c:pt idx="12">
                  <c:v>2050</c:v>
                </c:pt>
                <c:pt idx="13">
                  <c:v>1420</c:v>
                </c:pt>
                <c:pt idx="14">
                  <c:v>2100</c:v>
                </c:pt>
                <c:pt idx="15">
                  <c:v>2600</c:v>
                </c:pt>
                <c:pt idx="16">
                  <c:v>1660</c:v>
                </c:pt>
                <c:pt idx="17">
                  <c:v>2000</c:v>
                </c:pt>
                <c:pt idx="18">
                  <c:v>1940</c:v>
                </c:pt>
                <c:pt idx="19">
                  <c:v>1980</c:v>
                </c:pt>
                <c:pt idx="20">
                  <c:v>2130</c:v>
                </c:pt>
                <c:pt idx="21">
                  <c:v>1600</c:v>
                </c:pt>
                <c:pt idx="22">
                  <c:v>1390</c:v>
                </c:pt>
                <c:pt idx="23">
                  <c:v>1677</c:v>
                </c:pt>
                <c:pt idx="24">
                  <c:v>1600</c:v>
                </c:pt>
                <c:pt idx="25">
                  <c:v>2300</c:v>
                </c:pt>
                <c:pt idx="26">
                  <c:v>2600</c:v>
                </c:pt>
                <c:pt idx="27">
                  <c:v>1890</c:v>
                </c:pt>
                <c:pt idx="28">
                  <c:v>2660</c:v>
                </c:pt>
                <c:pt idx="29">
                  <c:v>2610</c:v>
                </c:pt>
                <c:pt idx="30">
                  <c:v>2223</c:v>
                </c:pt>
                <c:pt idx="31">
                  <c:v>2110</c:v>
                </c:pt>
                <c:pt idx="32">
                  <c:v>2240</c:v>
                </c:pt>
                <c:pt idx="33">
                  <c:v>1740</c:v>
                </c:pt>
                <c:pt idx="34">
                  <c:v>2340</c:v>
                </c:pt>
                <c:pt idx="35">
                  <c:v>2380</c:v>
                </c:pt>
                <c:pt idx="36">
                  <c:v>2100</c:v>
                </c:pt>
                <c:pt idx="37">
                  <c:v>1680</c:v>
                </c:pt>
                <c:pt idx="38">
                  <c:v>2560</c:v>
                </c:pt>
                <c:pt idx="39">
                  <c:v>3390</c:v>
                </c:pt>
                <c:pt idx="40">
                  <c:v>2610</c:v>
                </c:pt>
                <c:pt idx="41">
                  <c:v>1770</c:v>
                </c:pt>
                <c:pt idx="42">
                  <c:v>1850</c:v>
                </c:pt>
                <c:pt idx="43">
                  <c:v>1960</c:v>
                </c:pt>
                <c:pt idx="44">
                  <c:v>3010</c:v>
                </c:pt>
                <c:pt idx="45">
                  <c:v>2080</c:v>
                </c:pt>
                <c:pt idx="46">
                  <c:v>2610</c:v>
                </c:pt>
                <c:pt idx="47">
                  <c:v>1020</c:v>
                </c:pt>
                <c:pt idx="48">
                  <c:v>1240</c:v>
                </c:pt>
                <c:pt idx="49">
                  <c:v>2800</c:v>
                </c:pt>
                <c:pt idx="50">
                  <c:v>1770</c:v>
                </c:pt>
                <c:pt idx="51">
                  <c:v>2120</c:v>
                </c:pt>
                <c:pt idx="52">
                  <c:v>2580</c:v>
                </c:pt>
                <c:pt idx="53">
                  <c:v>2300</c:v>
                </c:pt>
                <c:pt idx="54">
                  <c:v>1970</c:v>
                </c:pt>
                <c:pt idx="55">
                  <c:v>2130</c:v>
                </c:pt>
                <c:pt idx="56">
                  <c:v>1970</c:v>
                </c:pt>
                <c:pt idx="57">
                  <c:v>2360</c:v>
                </c:pt>
                <c:pt idx="58">
                  <c:v>2370</c:v>
                </c:pt>
                <c:pt idx="59">
                  <c:v>1640</c:v>
                </c:pt>
                <c:pt idx="60">
                  <c:v>1270</c:v>
                </c:pt>
                <c:pt idx="61">
                  <c:v>1640</c:v>
                </c:pt>
                <c:pt idx="62">
                  <c:v>2150</c:v>
                </c:pt>
                <c:pt idx="63">
                  <c:v>2320</c:v>
                </c:pt>
                <c:pt idx="64">
                  <c:v>2270</c:v>
                </c:pt>
                <c:pt idx="65">
                  <c:v>1730</c:v>
                </c:pt>
                <c:pt idx="66">
                  <c:v>1600</c:v>
                </c:pt>
                <c:pt idx="67">
                  <c:v>1900</c:v>
                </c:pt>
                <c:pt idx="68">
                  <c:v>3760</c:v>
                </c:pt>
                <c:pt idx="69">
                  <c:v>2320</c:v>
                </c:pt>
                <c:pt idx="70">
                  <c:v>1450</c:v>
                </c:pt>
                <c:pt idx="71">
                  <c:v>1890</c:v>
                </c:pt>
                <c:pt idx="72">
                  <c:v>1780</c:v>
                </c:pt>
                <c:pt idx="73">
                  <c:v>1100</c:v>
                </c:pt>
                <c:pt idx="74">
                  <c:v>2080</c:v>
                </c:pt>
                <c:pt idx="75">
                  <c:v>1560</c:v>
                </c:pt>
                <c:pt idx="76">
                  <c:v>2200</c:v>
                </c:pt>
                <c:pt idx="77">
                  <c:v>2000</c:v>
                </c:pt>
                <c:pt idx="78">
                  <c:v>3360</c:v>
                </c:pt>
                <c:pt idx="79">
                  <c:v>2380</c:v>
                </c:pt>
                <c:pt idx="80">
                  <c:v>2190</c:v>
                </c:pt>
                <c:pt idx="81">
                  <c:v>2340</c:v>
                </c:pt>
                <c:pt idx="82">
                  <c:v>3550</c:v>
                </c:pt>
                <c:pt idx="83">
                  <c:v>2310</c:v>
                </c:pt>
                <c:pt idx="84">
                  <c:v>1500</c:v>
                </c:pt>
                <c:pt idx="85">
                  <c:v>2040</c:v>
                </c:pt>
                <c:pt idx="86">
                  <c:v>2370</c:v>
                </c:pt>
                <c:pt idx="87">
                  <c:v>1920</c:v>
                </c:pt>
                <c:pt idx="88">
                  <c:v>3560</c:v>
                </c:pt>
                <c:pt idx="89">
                  <c:v>2400</c:v>
                </c:pt>
                <c:pt idx="90">
                  <c:v>2120</c:v>
                </c:pt>
                <c:pt idx="91">
                  <c:v>1930</c:v>
                </c:pt>
                <c:pt idx="92">
                  <c:v>2270</c:v>
                </c:pt>
                <c:pt idx="93">
                  <c:v>3402</c:v>
                </c:pt>
                <c:pt idx="94">
                  <c:v>2260</c:v>
                </c:pt>
                <c:pt idx="95">
                  <c:v>1480</c:v>
                </c:pt>
                <c:pt idx="96">
                  <c:v>2350</c:v>
                </c:pt>
                <c:pt idx="97">
                  <c:v>2790</c:v>
                </c:pt>
                <c:pt idx="98">
                  <c:v>1060</c:v>
                </c:pt>
                <c:pt idx="99">
                  <c:v>1740</c:v>
                </c:pt>
                <c:pt idx="100">
                  <c:v>2120</c:v>
                </c:pt>
                <c:pt idx="101">
                  <c:v>1950</c:v>
                </c:pt>
                <c:pt idx="102">
                  <c:v>3180</c:v>
                </c:pt>
                <c:pt idx="103">
                  <c:v>2310</c:v>
                </c:pt>
                <c:pt idx="104">
                  <c:v>2530</c:v>
                </c:pt>
                <c:pt idx="105">
                  <c:v>2150</c:v>
                </c:pt>
                <c:pt idx="106">
                  <c:v>2240</c:v>
                </c:pt>
                <c:pt idx="107">
                  <c:v>2850</c:v>
                </c:pt>
                <c:pt idx="108">
                  <c:v>2150</c:v>
                </c:pt>
                <c:pt idx="109">
                  <c:v>2630</c:v>
                </c:pt>
                <c:pt idx="110">
                  <c:v>3050</c:v>
                </c:pt>
                <c:pt idx="111">
                  <c:v>3100</c:v>
                </c:pt>
                <c:pt idx="112">
                  <c:v>2700</c:v>
                </c:pt>
                <c:pt idx="113">
                  <c:v>3420</c:v>
                </c:pt>
                <c:pt idx="114">
                  <c:v>3250</c:v>
                </c:pt>
                <c:pt idx="115">
                  <c:v>2270</c:v>
                </c:pt>
                <c:pt idx="116">
                  <c:v>2120</c:v>
                </c:pt>
                <c:pt idx="117">
                  <c:v>2910</c:v>
                </c:pt>
                <c:pt idx="118">
                  <c:v>2350</c:v>
                </c:pt>
                <c:pt idx="119">
                  <c:v>2210</c:v>
                </c:pt>
                <c:pt idx="120">
                  <c:v>2020</c:v>
                </c:pt>
                <c:pt idx="121">
                  <c:v>2970</c:v>
                </c:pt>
                <c:pt idx="122">
                  <c:v>2550</c:v>
                </c:pt>
                <c:pt idx="123">
                  <c:v>3270</c:v>
                </c:pt>
                <c:pt idx="124">
                  <c:v>2100</c:v>
                </c:pt>
                <c:pt idx="125">
                  <c:v>1780</c:v>
                </c:pt>
                <c:pt idx="126">
                  <c:v>2740</c:v>
                </c:pt>
                <c:pt idx="127">
                  <c:v>2090</c:v>
                </c:pt>
                <c:pt idx="128">
                  <c:v>2510</c:v>
                </c:pt>
                <c:pt idx="129">
                  <c:v>1920</c:v>
                </c:pt>
                <c:pt idx="130">
                  <c:v>2440</c:v>
                </c:pt>
                <c:pt idx="131">
                  <c:v>3620</c:v>
                </c:pt>
                <c:pt idx="132">
                  <c:v>3000</c:v>
                </c:pt>
                <c:pt idx="133">
                  <c:v>4000</c:v>
                </c:pt>
                <c:pt idx="134">
                  <c:v>3250</c:v>
                </c:pt>
                <c:pt idx="135">
                  <c:v>2600</c:v>
                </c:pt>
                <c:pt idx="136">
                  <c:v>2440</c:v>
                </c:pt>
                <c:pt idx="137">
                  <c:v>2440</c:v>
                </c:pt>
                <c:pt idx="138">
                  <c:v>2490</c:v>
                </c:pt>
                <c:pt idx="139">
                  <c:v>3000</c:v>
                </c:pt>
                <c:pt idx="140">
                  <c:v>2780</c:v>
                </c:pt>
                <c:pt idx="141">
                  <c:v>3400</c:v>
                </c:pt>
                <c:pt idx="142">
                  <c:v>2190</c:v>
                </c:pt>
                <c:pt idx="143">
                  <c:v>2800</c:v>
                </c:pt>
                <c:pt idx="144">
                  <c:v>3050</c:v>
                </c:pt>
                <c:pt idx="145">
                  <c:v>2370</c:v>
                </c:pt>
                <c:pt idx="146">
                  <c:v>2660</c:v>
                </c:pt>
                <c:pt idx="147">
                  <c:v>2110</c:v>
                </c:pt>
                <c:pt idx="148">
                  <c:v>3420</c:v>
                </c:pt>
                <c:pt idx="149">
                  <c:v>1810</c:v>
                </c:pt>
                <c:pt idx="150">
                  <c:v>2450</c:v>
                </c:pt>
                <c:pt idx="151">
                  <c:v>2500</c:v>
                </c:pt>
                <c:pt idx="152">
                  <c:v>2440</c:v>
                </c:pt>
                <c:pt idx="153">
                  <c:v>3400</c:v>
                </c:pt>
                <c:pt idx="154">
                  <c:v>3310</c:v>
                </c:pt>
                <c:pt idx="155">
                  <c:v>2620</c:v>
                </c:pt>
                <c:pt idx="156">
                  <c:v>3840</c:v>
                </c:pt>
                <c:pt idx="157">
                  <c:v>5440</c:v>
                </c:pt>
                <c:pt idx="158">
                  <c:v>2480</c:v>
                </c:pt>
                <c:pt idx="159">
                  <c:v>4210</c:v>
                </c:pt>
                <c:pt idx="160">
                  <c:v>4090</c:v>
                </c:pt>
                <c:pt idx="161">
                  <c:v>2330</c:v>
                </c:pt>
                <c:pt idx="162">
                  <c:v>3390</c:v>
                </c:pt>
                <c:pt idx="163">
                  <c:v>3560</c:v>
                </c:pt>
                <c:pt idx="164">
                  <c:v>3700</c:v>
                </c:pt>
                <c:pt idx="165">
                  <c:v>2480</c:v>
                </c:pt>
                <c:pt idx="166">
                  <c:v>2890</c:v>
                </c:pt>
                <c:pt idx="167">
                  <c:v>3640</c:v>
                </c:pt>
                <c:pt idx="168">
                  <c:v>3640</c:v>
                </c:pt>
                <c:pt idx="169">
                  <c:v>2790</c:v>
                </c:pt>
                <c:pt idx="170">
                  <c:v>2340</c:v>
                </c:pt>
              </c:numCache>
            </c:numRef>
          </c:xVal>
          <c:yVal>
            <c:numRef>
              <c:f>HouseSales_data!$P$334:$P$504</c:f>
              <c:numCache>
                <c:formatCode>General</c:formatCode>
                <c:ptCount val="171"/>
                <c:pt idx="0">
                  <c:v>179000</c:v>
                </c:pt>
                <c:pt idx="1">
                  <c:v>185000</c:v>
                </c:pt>
                <c:pt idx="2">
                  <c:v>199000</c:v>
                </c:pt>
                <c:pt idx="3">
                  <c:v>219900</c:v>
                </c:pt>
                <c:pt idx="4">
                  <c:v>236500</c:v>
                </c:pt>
                <c:pt idx="5">
                  <c:v>240000</c:v>
                </c:pt>
                <c:pt idx="6">
                  <c:v>240000</c:v>
                </c:pt>
                <c:pt idx="7">
                  <c:v>247500</c:v>
                </c:pt>
                <c:pt idx="8">
                  <c:v>248000</c:v>
                </c:pt>
                <c:pt idx="9">
                  <c:v>250000</c:v>
                </c:pt>
                <c:pt idx="10">
                  <c:v>252000</c:v>
                </c:pt>
                <c:pt idx="11">
                  <c:v>259000</c:v>
                </c:pt>
                <c:pt idx="12">
                  <c:v>260000</c:v>
                </c:pt>
                <c:pt idx="13">
                  <c:v>268500</c:v>
                </c:pt>
                <c:pt idx="14">
                  <c:v>268500</c:v>
                </c:pt>
                <c:pt idx="15">
                  <c:v>270000</c:v>
                </c:pt>
                <c:pt idx="16">
                  <c:v>270000</c:v>
                </c:pt>
                <c:pt idx="17">
                  <c:v>275000</c:v>
                </c:pt>
                <c:pt idx="18">
                  <c:v>278500</c:v>
                </c:pt>
                <c:pt idx="19">
                  <c:v>279000</c:v>
                </c:pt>
                <c:pt idx="20">
                  <c:v>285000</c:v>
                </c:pt>
                <c:pt idx="21">
                  <c:v>286000</c:v>
                </c:pt>
                <c:pt idx="22">
                  <c:v>288790</c:v>
                </c:pt>
                <c:pt idx="23">
                  <c:v>295000</c:v>
                </c:pt>
                <c:pt idx="24">
                  <c:v>299500</c:v>
                </c:pt>
                <c:pt idx="25">
                  <c:v>303000</c:v>
                </c:pt>
                <c:pt idx="26">
                  <c:v>304900</c:v>
                </c:pt>
                <c:pt idx="27">
                  <c:v>312000</c:v>
                </c:pt>
                <c:pt idx="28">
                  <c:v>313100</c:v>
                </c:pt>
                <c:pt idx="29">
                  <c:v>320000</c:v>
                </c:pt>
                <c:pt idx="30">
                  <c:v>320000</c:v>
                </c:pt>
                <c:pt idx="31">
                  <c:v>325000</c:v>
                </c:pt>
                <c:pt idx="32">
                  <c:v>325000</c:v>
                </c:pt>
                <c:pt idx="33">
                  <c:v>329950</c:v>
                </c:pt>
                <c:pt idx="34">
                  <c:v>330000</c:v>
                </c:pt>
                <c:pt idx="35">
                  <c:v>332000</c:v>
                </c:pt>
                <c:pt idx="36">
                  <c:v>333000</c:v>
                </c:pt>
                <c:pt idx="37">
                  <c:v>334000</c:v>
                </c:pt>
                <c:pt idx="38">
                  <c:v>350000</c:v>
                </c:pt>
                <c:pt idx="39">
                  <c:v>350000</c:v>
                </c:pt>
                <c:pt idx="40">
                  <c:v>350000</c:v>
                </c:pt>
                <c:pt idx="41">
                  <c:v>350000</c:v>
                </c:pt>
                <c:pt idx="42">
                  <c:v>352000</c:v>
                </c:pt>
                <c:pt idx="43">
                  <c:v>355950</c:v>
                </c:pt>
                <c:pt idx="44">
                  <c:v>359950</c:v>
                </c:pt>
                <c:pt idx="45">
                  <c:v>360000</c:v>
                </c:pt>
                <c:pt idx="46">
                  <c:v>360000</c:v>
                </c:pt>
                <c:pt idx="47">
                  <c:v>364000</c:v>
                </c:pt>
                <c:pt idx="48">
                  <c:v>375000</c:v>
                </c:pt>
                <c:pt idx="49">
                  <c:v>375000</c:v>
                </c:pt>
                <c:pt idx="50">
                  <c:v>375000</c:v>
                </c:pt>
                <c:pt idx="51">
                  <c:v>379500</c:v>
                </c:pt>
                <c:pt idx="52">
                  <c:v>379950</c:v>
                </c:pt>
                <c:pt idx="53">
                  <c:v>380000</c:v>
                </c:pt>
                <c:pt idx="54">
                  <c:v>385000</c:v>
                </c:pt>
                <c:pt idx="55">
                  <c:v>392000</c:v>
                </c:pt>
                <c:pt idx="56">
                  <c:v>396000</c:v>
                </c:pt>
                <c:pt idx="57">
                  <c:v>397950</c:v>
                </c:pt>
                <c:pt idx="58">
                  <c:v>399888</c:v>
                </c:pt>
                <c:pt idx="59">
                  <c:v>402000</c:v>
                </c:pt>
                <c:pt idx="60">
                  <c:v>402500</c:v>
                </c:pt>
                <c:pt idx="61">
                  <c:v>414250</c:v>
                </c:pt>
                <c:pt idx="62">
                  <c:v>419000</c:v>
                </c:pt>
                <c:pt idx="63">
                  <c:v>423000</c:v>
                </c:pt>
                <c:pt idx="64">
                  <c:v>425000</c:v>
                </c:pt>
                <c:pt idx="65">
                  <c:v>425000</c:v>
                </c:pt>
                <c:pt idx="66">
                  <c:v>425000</c:v>
                </c:pt>
                <c:pt idx="67">
                  <c:v>425000</c:v>
                </c:pt>
                <c:pt idx="68">
                  <c:v>429900</c:v>
                </c:pt>
                <c:pt idx="69">
                  <c:v>429950</c:v>
                </c:pt>
                <c:pt idx="70">
                  <c:v>435000</c:v>
                </c:pt>
                <c:pt idx="71">
                  <c:v>437000</c:v>
                </c:pt>
                <c:pt idx="72">
                  <c:v>440000</c:v>
                </c:pt>
                <c:pt idx="73">
                  <c:v>441000</c:v>
                </c:pt>
                <c:pt idx="74">
                  <c:v>442000</c:v>
                </c:pt>
                <c:pt idx="75">
                  <c:v>449000</c:v>
                </c:pt>
                <c:pt idx="76">
                  <c:v>450000</c:v>
                </c:pt>
                <c:pt idx="77">
                  <c:v>453500</c:v>
                </c:pt>
                <c:pt idx="78">
                  <c:v>455000</c:v>
                </c:pt>
                <c:pt idx="79">
                  <c:v>455000</c:v>
                </c:pt>
                <c:pt idx="80">
                  <c:v>465000</c:v>
                </c:pt>
                <c:pt idx="81">
                  <c:v>465950</c:v>
                </c:pt>
                <c:pt idx="82">
                  <c:v>469000</c:v>
                </c:pt>
                <c:pt idx="83">
                  <c:v>470000</c:v>
                </c:pt>
                <c:pt idx="84">
                  <c:v>470000</c:v>
                </c:pt>
                <c:pt idx="85">
                  <c:v>475000</c:v>
                </c:pt>
                <c:pt idx="86">
                  <c:v>479000</c:v>
                </c:pt>
                <c:pt idx="87">
                  <c:v>480000</c:v>
                </c:pt>
                <c:pt idx="88">
                  <c:v>486000</c:v>
                </c:pt>
                <c:pt idx="89">
                  <c:v>487000</c:v>
                </c:pt>
                <c:pt idx="90">
                  <c:v>489000</c:v>
                </c:pt>
                <c:pt idx="91">
                  <c:v>495000</c:v>
                </c:pt>
                <c:pt idx="92">
                  <c:v>498000</c:v>
                </c:pt>
                <c:pt idx="93">
                  <c:v>498000</c:v>
                </c:pt>
                <c:pt idx="94">
                  <c:v>500000</c:v>
                </c:pt>
                <c:pt idx="95">
                  <c:v>505000</c:v>
                </c:pt>
                <c:pt idx="96">
                  <c:v>505000</c:v>
                </c:pt>
                <c:pt idx="97">
                  <c:v>505000</c:v>
                </c:pt>
                <c:pt idx="98">
                  <c:v>510000</c:v>
                </c:pt>
                <c:pt idx="99">
                  <c:v>518000</c:v>
                </c:pt>
                <c:pt idx="100">
                  <c:v>518500</c:v>
                </c:pt>
                <c:pt idx="101">
                  <c:v>519000</c:v>
                </c:pt>
                <c:pt idx="102">
                  <c:v>523000</c:v>
                </c:pt>
                <c:pt idx="103">
                  <c:v>525000</c:v>
                </c:pt>
                <c:pt idx="104">
                  <c:v>525000</c:v>
                </c:pt>
                <c:pt idx="105">
                  <c:v>530000</c:v>
                </c:pt>
                <c:pt idx="106">
                  <c:v>530000</c:v>
                </c:pt>
                <c:pt idx="107">
                  <c:v>540000</c:v>
                </c:pt>
                <c:pt idx="108">
                  <c:v>550000</c:v>
                </c:pt>
                <c:pt idx="109">
                  <c:v>560000</c:v>
                </c:pt>
                <c:pt idx="110">
                  <c:v>563950</c:v>
                </c:pt>
                <c:pt idx="111">
                  <c:v>564500</c:v>
                </c:pt>
                <c:pt idx="112">
                  <c:v>569950</c:v>
                </c:pt>
                <c:pt idx="113">
                  <c:v>570000</c:v>
                </c:pt>
                <c:pt idx="114">
                  <c:v>580000</c:v>
                </c:pt>
                <c:pt idx="115">
                  <c:v>596000</c:v>
                </c:pt>
                <c:pt idx="116">
                  <c:v>599000</c:v>
                </c:pt>
                <c:pt idx="117">
                  <c:v>610000</c:v>
                </c:pt>
                <c:pt idx="118">
                  <c:v>620000</c:v>
                </c:pt>
                <c:pt idx="119">
                  <c:v>620000</c:v>
                </c:pt>
                <c:pt idx="120">
                  <c:v>625000</c:v>
                </c:pt>
                <c:pt idx="121">
                  <c:v>640000</c:v>
                </c:pt>
                <c:pt idx="122">
                  <c:v>645000</c:v>
                </c:pt>
                <c:pt idx="123">
                  <c:v>650000</c:v>
                </c:pt>
                <c:pt idx="124">
                  <c:v>650000</c:v>
                </c:pt>
                <c:pt idx="125">
                  <c:v>654500</c:v>
                </c:pt>
                <c:pt idx="126">
                  <c:v>657000</c:v>
                </c:pt>
                <c:pt idx="127">
                  <c:v>659000</c:v>
                </c:pt>
                <c:pt idx="128">
                  <c:v>660000</c:v>
                </c:pt>
                <c:pt idx="129">
                  <c:v>667500</c:v>
                </c:pt>
                <c:pt idx="130">
                  <c:v>672000</c:v>
                </c:pt>
                <c:pt idx="131">
                  <c:v>680000</c:v>
                </c:pt>
                <c:pt idx="132">
                  <c:v>688000</c:v>
                </c:pt>
                <c:pt idx="133">
                  <c:v>688000</c:v>
                </c:pt>
                <c:pt idx="134">
                  <c:v>689000</c:v>
                </c:pt>
                <c:pt idx="135">
                  <c:v>691500</c:v>
                </c:pt>
                <c:pt idx="136">
                  <c:v>699000</c:v>
                </c:pt>
                <c:pt idx="137">
                  <c:v>700000</c:v>
                </c:pt>
                <c:pt idx="138">
                  <c:v>700000</c:v>
                </c:pt>
                <c:pt idx="139">
                  <c:v>705000</c:v>
                </c:pt>
                <c:pt idx="140">
                  <c:v>710000</c:v>
                </c:pt>
                <c:pt idx="141">
                  <c:v>712000</c:v>
                </c:pt>
                <c:pt idx="142">
                  <c:v>730000</c:v>
                </c:pt>
                <c:pt idx="143">
                  <c:v>739000</c:v>
                </c:pt>
                <c:pt idx="144">
                  <c:v>740000</c:v>
                </c:pt>
                <c:pt idx="145">
                  <c:v>749950</c:v>
                </c:pt>
                <c:pt idx="146">
                  <c:v>765000</c:v>
                </c:pt>
                <c:pt idx="147">
                  <c:v>772000</c:v>
                </c:pt>
                <c:pt idx="148">
                  <c:v>780000</c:v>
                </c:pt>
                <c:pt idx="149">
                  <c:v>799000</c:v>
                </c:pt>
                <c:pt idx="150">
                  <c:v>800000</c:v>
                </c:pt>
                <c:pt idx="151">
                  <c:v>806000</c:v>
                </c:pt>
                <c:pt idx="152">
                  <c:v>820000</c:v>
                </c:pt>
                <c:pt idx="153">
                  <c:v>830000</c:v>
                </c:pt>
                <c:pt idx="154">
                  <c:v>838000</c:v>
                </c:pt>
                <c:pt idx="155">
                  <c:v>838400</c:v>
                </c:pt>
                <c:pt idx="156">
                  <c:v>840000</c:v>
                </c:pt>
                <c:pt idx="157">
                  <c:v>850000</c:v>
                </c:pt>
                <c:pt idx="158">
                  <c:v>855000</c:v>
                </c:pt>
                <c:pt idx="159">
                  <c:v>884744</c:v>
                </c:pt>
                <c:pt idx="160">
                  <c:v>885000</c:v>
                </c:pt>
                <c:pt idx="161">
                  <c:v>891000</c:v>
                </c:pt>
                <c:pt idx="162">
                  <c:v>895000</c:v>
                </c:pt>
                <c:pt idx="163">
                  <c:v>896000</c:v>
                </c:pt>
                <c:pt idx="164">
                  <c:v>898000</c:v>
                </c:pt>
                <c:pt idx="165">
                  <c:v>906000</c:v>
                </c:pt>
                <c:pt idx="166">
                  <c:v>910000</c:v>
                </c:pt>
                <c:pt idx="167">
                  <c:v>932990</c:v>
                </c:pt>
                <c:pt idx="168">
                  <c:v>939000</c:v>
                </c:pt>
                <c:pt idx="169">
                  <c:v>982000</c:v>
                </c:pt>
                <c:pt idx="170">
                  <c:v>995000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1909-7646-9C6D-C7BDB22A90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31166144"/>
        <c:axId val="2131169264"/>
      </c:scatterChart>
      <c:valAx>
        <c:axId val="213116614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Sqft. of Homes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dk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rnd">
            <a:solidFill>
              <a:schemeClr val="dk1">
                <a:lumMod val="20000"/>
                <a:lumOff val="8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31169264"/>
        <c:crosses val="autoZero"/>
        <c:crossBetween val="midCat"/>
      </c:valAx>
      <c:valAx>
        <c:axId val="21311692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Sale Price of Homes ($)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dk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0"/>
        <c:majorTickMark val="none"/>
        <c:minorTickMark val="none"/>
        <c:tickLblPos val="nextTo"/>
        <c:spPr>
          <a:noFill/>
          <a:ln w="9525" cap="rnd">
            <a:solidFill>
              <a:schemeClr val="dk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31166144"/>
        <c:crosses val="autoZero"/>
        <c:crossBetween val="midCat"/>
      </c:valAx>
      <c:spPr>
        <a:gradFill>
          <a:gsLst>
            <a:gs pos="100000">
              <a:schemeClr val="lt1">
                <a:lumMod val="95000"/>
              </a:schemeClr>
            </a:gs>
            <a:gs pos="0">
              <a:schemeClr val="lt1">
                <a:alpha val="0"/>
              </a:schemeClr>
            </a:gs>
          </a:gsLst>
          <a:lin ang="5400000" scaled="0"/>
        </a:gra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spc="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cap="none" spc="20" baseline="0">
                <a:solidFill>
                  <a:schemeClr val="dk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Price &amp; Squarefeet of Homes by Bathrooms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cap="none" spc="20" baseline="0">
              <a:solidFill>
                <a:schemeClr val="dk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1 Bathroom</c:v>
          </c:tx>
          <c:spPr>
            <a:ln w="25400" cap="flat" cmpd="sng" algn="ctr">
              <a:noFill/>
              <a:prstDash val="sysDot"/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marker>
            <c:symbol val="circle"/>
            <c:size val="5"/>
            <c:spPr>
              <a:gradFill rotWithShape="1">
                <a:gsLst>
                  <a:gs pos="0">
                    <a:schemeClr val="accent1">
                      <a:tint val="50000"/>
                      <a:satMod val="300000"/>
                    </a:schemeClr>
                  </a:gs>
                  <a:gs pos="35000">
                    <a:schemeClr val="accent1">
                      <a:tint val="37000"/>
                      <a:satMod val="300000"/>
                    </a:schemeClr>
                  </a:gs>
                  <a:gs pos="100000">
                    <a:schemeClr val="accent1">
                      <a:tint val="15000"/>
                      <a:satMod val="350000"/>
                    </a:schemeClr>
                  </a:gs>
                </a:gsLst>
                <a:lin ang="16200000" scaled="1"/>
              </a:gradFill>
              <a:ln w="9525" cap="flat" cmpd="sng" algn="ctr">
                <a:solidFill>
                  <a:schemeClr val="accent1"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</c:spPr>
          </c:marker>
          <c:xVal>
            <c:numRef>
              <c:f>HouseSales_data!$Z$5:$Z$237</c:f>
              <c:numCache>
                <c:formatCode>General</c:formatCode>
                <c:ptCount val="233"/>
                <c:pt idx="0">
                  <c:v>1230</c:v>
                </c:pt>
                <c:pt idx="1">
                  <c:v>1090</c:v>
                </c:pt>
                <c:pt idx="2">
                  <c:v>1010</c:v>
                </c:pt>
                <c:pt idx="3">
                  <c:v>970</c:v>
                </c:pt>
                <c:pt idx="4">
                  <c:v>1460</c:v>
                </c:pt>
                <c:pt idx="5">
                  <c:v>1790</c:v>
                </c:pt>
                <c:pt idx="6">
                  <c:v>1010</c:v>
                </c:pt>
                <c:pt idx="7">
                  <c:v>770</c:v>
                </c:pt>
                <c:pt idx="8">
                  <c:v>960</c:v>
                </c:pt>
                <c:pt idx="9">
                  <c:v>1100</c:v>
                </c:pt>
                <c:pt idx="10">
                  <c:v>1080</c:v>
                </c:pt>
                <c:pt idx="11">
                  <c:v>1490</c:v>
                </c:pt>
                <c:pt idx="12">
                  <c:v>1100</c:v>
                </c:pt>
                <c:pt idx="13">
                  <c:v>1080</c:v>
                </c:pt>
                <c:pt idx="14">
                  <c:v>1370</c:v>
                </c:pt>
                <c:pt idx="15">
                  <c:v>860</c:v>
                </c:pt>
                <c:pt idx="16">
                  <c:v>1120</c:v>
                </c:pt>
                <c:pt idx="17">
                  <c:v>900</c:v>
                </c:pt>
                <c:pt idx="18">
                  <c:v>1040</c:v>
                </c:pt>
                <c:pt idx="19">
                  <c:v>710</c:v>
                </c:pt>
                <c:pt idx="20">
                  <c:v>1770</c:v>
                </c:pt>
                <c:pt idx="21">
                  <c:v>1310</c:v>
                </c:pt>
                <c:pt idx="22">
                  <c:v>730</c:v>
                </c:pt>
                <c:pt idx="23">
                  <c:v>1080</c:v>
                </c:pt>
                <c:pt idx="24">
                  <c:v>1090</c:v>
                </c:pt>
                <c:pt idx="25">
                  <c:v>1120</c:v>
                </c:pt>
                <c:pt idx="26">
                  <c:v>900</c:v>
                </c:pt>
                <c:pt idx="27">
                  <c:v>1350</c:v>
                </c:pt>
                <c:pt idx="28">
                  <c:v>1300</c:v>
                </c:pt>
                <c:pt idx="29">
                  <c:v>880</c:v>
                </c:pt>
                <c:pt idx="30">
                  <c:v>2140</c:v>
                </c:pt>
                <c:pt idx="31">
                  <c:v>1800</c:v>
                </c:pt>
                <c:pt idx="32">
                  <c:v>1280</c:v>
                </c:pt>
                <c:pt idx="33">
                  <c:v>1140</c:v>
                </c:pt>
                <c:pt idx="34">
                  <c:v>590</c:v>
                </c:pt>
                <c:pt idx="35">
                  <c:v>1420</c:v>
                </c:pt>
                <c:pt idx="36">
                  <c:v>1910</c:v>
                </c:pt>
                <c:pt idx="37">
                  <c:v>1480</c:v>
                </c:pt>
                <c:pt idx="38">
                  <c:v>990</c:v>
                </c:pt>
                <c:pt idx="39">
                  <c:v>940</c:v>
                </c:pt>
                <c:pt idx="40">
                  <c:v>1050</c:v>
                </c:pt>
                <c:pt idx="41">
                  <c:v>1070</c:v>
                </c:pt>
                <c:pt idx="42">
                  <c:v>1860</c:v>
                </c:pt>
                <c:pt idx="43">
                  <c:v>1940</c:v>
                </c:pt>
                <c:pt idx="44">
                  <c:v>1710</c:v>
                </c:pt>
                <c:pt idx="45">
                  <c:v>1290</c:v>
                </c:pt>
                <c:pt idx="46">
                  <c:v>1260</c:v>
                </c:pt>
                <c:pt idx="47">
                  <c:v>1690</c:v>
                </c:pt>
                <c:pt idx="48">
                  <c:v>1810</c:v>
                </c:pt>
                <c:pt idx="49">
                  <c:v>1140</c:v>
                </c:pt>
                <c:pt idx="50">
                  <c:v>1470</c:v>
                </c:pt>
                <c:pt idx="51">
                  <c:v>770</c:v>
                </c:pt>
                <c:pt idx="52">
                  <c:v>910</c:v>
                </c:pt>
                <c:pt idx="53">
                  <c:v>1000</c:v>
                </c:pt>
                <c:pt idx="54">
                  <c:v>1090</c:v>
                </c:pt>
                <c:pt idx="55">
                  <c:v>1600</c:v>
                </c:pt>
                <c:pt idx="56">
                  <c:v>1420</c:v>
                </c:pt>
                <c:pt idx="57">
                  <c:v>1390</c:v>
                </c:pt>
                <c:pt idx="58">
                  <c:v>1560</c:v>
                </c:pt>
                <c:pt idx="59">
                  <c:v>1710</c:v>
                </c:pt>
                <c:pt idx="60">
                  <c:v>2000</c:v>
                </c:pt>
                <c:pt idx="61">
                  <c:v>670</c:v>
                </c:pt>
                <c:pt idx="62">
                  <c:v>1400</c:v>
                </c:pt>
                <c:pt idx="63">
                  <c:v>1510</c:v>
                </c:pt>
                <c:pt idx="64">
                  <c:v>2080</c:v>
                </c:pt>
                <c:pt idx="65">
                  <c:v>980</c:v>
                </c:pt>
                <c:pt idx="66">
                  <c:v>1770</c:v>
                </c:pt>
                <c:pt idx="67">
                  <c:v>890</c:v>
                </c:pt>
                <c:pt idx="68">
                  <c:v>720</c:v>
                </c:pt>
                <c:pt idx="69">
                  <c:v>1600</c:v>
                </c:pt>
                <c:pt idx="70">
                  <c:v>2130</c:v>
                </c:pt>
                <c:pt idx="71">
                  <c:v>1600</c:v>
                </c:pt>
                <c:pt idx="72">
                  <c:v>1150</c:v>
                </c:pt>
                <c:pt idx="73">
                  <c:v>1250</c:v>
                </c:pt>
                <c:pt idx="74">
                  <c:v>2100</c:v>
                </c:pt>
                <c:pt idx="75">
                  <c:v>1280</c:v>
                </c:pt>
                <c:pt idx="76">
                  <c:v>1110</c:v>
                </c:pt>
                <c:pt idx="77">
                  <c:v>2300</c:v>
                </c:pt>
                <c:pt idx="78">
                  <c:v>2600</c:v>
                </c:pt>
                <c:pt idx="79">
                  <c:v>1290</c:v>
                </c:pt>
                <c:pt idx="80">
                  <c:v>1090</c:v>
                </c:pt>
                <c:pt idx="81">
                  <c:v>1010</c:v>
                </c:pt>
                <c:pt idx="82">
                  <c:v>1150</c:v>
                </c:pt>
                <c:pt idx="83">
                  <c:v>1210</c:v>
                </c:pt>
                <c:pt idx="84">
                  <c:v>1180</c:v>
                </c:pt>
                <c:pt idx="85">
                  <c:v>1550</c:v>
                </c:pt>
                <c:pt idx="86">
                  <c:v>2080</c:v>
                </c:pt>
                <c:pt idx="87">
                  <c:v>1480</c:v>
                </c:pt>
                <c:pt idx="88">
                  <c:v>1390</c:v>
                </c:pt>
                <c:pt idx="89">
                  <c:v>1240</c:v>
                </c:pt>
                <c:pt idx="90">
                  <c:v>920</c:v>
                </c:pt>
                <c:pt idx="91">
                  <c:v>1400</c:v>
                </c:pt>
                <c:pt idx="92">
                  <c:v>1380</c:v>
                </c:pt>
                <c:pt idx="93">
                  <c:v>1130</c:v>
                </c:pt>
                <c:pt idx="94">
                  <c:v>1040</c:v>
                </c:pt>
                <c:pt idx="95">
                  <c:v>1080</c:v>
                </c:pt>
                <c:pt idx="96">
                  <c:v>1740</c:v>
                </c:pt>
                <c:pt idx="97">
                  <c:v>860</c:v>
                </c:pt>
                <c:pt idx="98">
                  <c:v>1680</c:v>
                </c:pt>
                <c:pt idx="99">
                  <c:v>1740</c:v>
                </c:pt>
                <c:pt idx="100">
                  <c:v>1720</c:v>
                </c:pt>
                <c:pt idx="101">
                  <c:v>1110</c:v>
                </c:pt>
                <c:pt idx="102">
                  <c:v>1010</c:v>
                </c:pt>
                <c:pt idx="103">
                  <c:v>940</c:v>
                </c:pt>
                <c:pt idx="104">
                  <c:v>1430</c:v>
                </c:pt>
                <c:pt idx="105">
                  <c:v>1250</c:v>
                </c:pt>
                <c:pt idx="106">
                  <c:v>1180</c:v>
                </c:pt>
                <c:pt idx="107">
                  <c:v>1860</c:v>
                </c:pt>
                <c:pt idx="108">
                  <c:v>1770</c:v>
                </c:pt>
                <c:pt idx="109">
                  <c:v>1850</c:v>
                </c:pt>
                <c:pt idx="110">
                  <c:v>1170</c:v>
                </c:pt>
                <c:pt idx="111">
                  <c:v>1180</c:v>
                </c:pt>
                <c:pt idx="112">
                  <c:v>1680</c:v>
                </c:pt>
                <c:pt idx="113">
                  <c:v>960</c:v>
                </c:pt>
                <c:pt idx="114">
                  <c:v>1150</c:v>
                </c:pt>
                <c:pt idx="115">
                  <c:v>1240</c:v>
                </c:pt>
                <c:pt idx="116">
                  <c:v>1800</c:v>
                </c:pt>
                <c:pt idx="117">
                  <c:v>1150</c:v>
                </c:pt>
                <c:pt idx="118">
                  <c:v>1020</c:v>
                </c:pt>
                <c:pt idx="119">
                  <c:v>960</c:v>
                </c:pt>
                <c:pt idx="120">
                  <c:v>1640</c:v>
                </c:pt>
                <c:pt idx="121">
                  <c:v>1410</c:v>
                </c:pt>
                <c:pt idx="122">
                  <c:v>1280</c:v>
                </c:pt>
                <c:pt idx="123">
                  <c:v>1110</c:v>
                </c:pt>
                <c:pt idx="124">
                  <c:v>750</c:v>
                </c:pt>
                <c:pt idx="125">
                  <c:v>1840</c:v>
                </c:pt>
                <c:pt idx="126">
                  <c:v>1160</c:v>
                </c:pt>
                <c:pt idx="127">
                  <c:v>1770</c:v>
                </c:pt>
                <c:pt idx="128">
                  <c:v>1000</c:v>
                </c:pt>
                <c:pt idx="129">
                  <c:v>1210</c:v>
                </c:pt>
                <c:pt idx="130">
                  <c:v>1800</c:v>
                </c:pt>
                <c:pt idx="131">
                  <c:v>1410</c:v>
                </c:pt>
                <c:pt idx="132">
                  <c:v>1970</c:v>
                </c:pt>
                <c:pt idx="133">
                  <c:v>930</c:v>
                </c:pt>
                <c:pt idx="134">
                  <c:v>1970</c:v>
                </c:pt>
                <c:pt idx="135">
                  <c:v>2360</c:v>
                </c:pt>
                <c:pt idx="136">
                  <c:v>1480</c:v>
                </c:pt>
                <c:pt idx="137">
                  <c:v>2370</c:v>
                </c:pt>
                <c:pt idx="138">
                  <c:v>1720</c:v>
                </c:pt>
                <c:pt idx="139">
                  <c:v>1470</c:v>
                </c:pt>
                <c:pt idx="140">
                  <c:v>1640</c:v>
                </c:pt>
                <c:pt idx="141">
                  <c:v>1480</c:v>
                </c:pt>
                <c:pt idx="142">
                  <c:v>1270</c:v>
                </c:pt>
                <c:pt idx="143">
                  <c:v>2030</c:v>
                </c:pt>
                <c:pt idx="144">
                  <c:v>800</c:v>
                </c:pt>
                <c:pt idx="145">
                  <c:v>1280</c:v>
                </c:pt>
                <c:pt idx="146">
                  <c:v>1180</c:v>
                </c:pt>
                <c:pt idx="147">
                  <c:v>1640</c:v>
                </c:pt>
                <c:pt idx="148">
                  <c:v>1150</c:v>
                </c:pt>
                <c:pt idx="149">
                  <c:v>920</c:v>
                </c:pt>
                <c:pt idx="150">
                  <c:v>1640</c:v>
                </c:pt>
                <c:pt idx="151">
                  <c:v>1510</c:v>
                </c:pt>
                <c:pt idx="152">
                  <c:v>2150</c:v>
                </c:pt>
                <c:pt idx="153">
                  <c:v>1130</c:v>
                </c:pt>
                <c:pt idx="154">
                  <c:v>1100</c:v>
                </c:pt>
                <c:pt idx="155">
                  <c:v>1300</c:v>
                </c:pt>
                <c:pt idx="156">
                  <c:v>1180</c:v>
                </c:pt>
                <c:pt idx="157">
                  <c:v>1730</c:v>
                </c:pt>
                <c:pt idx="158">
                  <c:v>1600</c:v>
                </c:pt>
                <c:pt idx="159">
                  <c:v>920</c:v>
                </c:pt>
                <c:pt idx="160">
                  <c:v>1230</c:v>
                </c:pt>
                <c:pt idx="161">
                  <c:v>1450</c:v>
                </c:pt>
                <c:pt idx="162">
                  <c:v>1570</c:v>
                </c:pt>
                <c:pt idx="163">
                  <c:v>1780</c:v>
                </c:pt>
                <c:pt idx="164">
                  <c:v>1100</c:v>
                </c:pt>
                <c:pt idx="165">
                  <c:v>1950</c:v>
                </c:pt>
                <c:pt idx="166">
                  <c:v>810</c:v>
                </c:pt>
                <c:pt idx="167">
                  <c:v>1520</c:v>
                </c:pt>
                <c:pt idx="168">
                  <c:v>1350</c:v>
                </c:pt>
                <c:pt idx="169">
                  <c:v>1330</c:v>
                </c:pt>
                <c:pt idx="170">
                  <c:v>1560</c:v>
                </c:pt>
                <c:pt idx="171">
                  <c:v>2000</c:v>
                </c:pt>
                <c:pt idx="172">
                  <c:v>1200</c:v>
                </c:pt>
                <c:pt idx="173">
                  <c:v>1430</c:v>
                </c:pt>
                <c:pt idx="174">
                  <c:v>850</c:v>
                </c:pt>
                <c:pt idx="175">
                  <c:v>1670</c:v>
                </c:pt>
                <c:pt idx="176">
                  <c:v>1130</c:v>
                </c:pt>
                <c:pt idx="177">
                  <c:v>1120</c:v>
                </c:pt>
                <c:pt idx="178">
                  <c:v>900</c:v>
                </c:pt>
                <c:pt idx="179">
                  <c:v>1550</c:v>
                </c:pt>
                <c:pt idx="180">
                  <c:v>1520</c:v>
                </c:pt>
                <c:pt idx="181">
                  <c:v>1920</c:v>
                </c:pt>
                <c:pt idx="182">
                  <c:v>2020</c:v>
                </c:pt>
                <c:pt idx="183">
                  <c:v>1930</c:v>
                </c:pt>
                <c:pt idx="184">
                  <c:v>2060</c:v>
                </c:pt>
                <c:pt idx="185">
                  <c:v>1800</c:v>
                </c:pt>
                <c:pt idx="186">
                  <c:v>2070</c:v>
                </c:pt>
                <c:pt idx="187">
                  <c:v>1480</c:v>
                </c:pt>
                <c:pt idx="188">
                  <c:v>2060</c:v>
                </c:pt>
                <c:pt idx="189">
                  <c:v>1060</c:v>
                </c:pt>
                <c:pt idx="190">
                  <c:v>1540</c:v>
                </c:pt>
                <c:pt idx="191">
                  <c:v>1610</c:v>
                </c:pt>
                <c:pt idx="192">
                  <c:v>1610</c:v>
                </c:pt>
                <c:pt idx="193">
                  <c:v>1930</c:v>
                </c:pt>
                <c:pt idx="194">
                  <c:v>1100</c:v>
                </c:pt>
                <c:pt idx="195">
                  <c:v>1810</c:v>
                </c:pt>
                <c:pt idx="196">
                  <c:v>833</c:v>
                </c:pt>
                <c:pt idx="197">
                  <c:v>1230</c:v>
                </c:pt>
                <c:pt idx="198">
                  <c:v>1710</c:v>
                </c:pt>
                <c:pt idx="199">
                  <c:v>1000</c:v>
                </c:pt>
                <c:pt idx="200">
                  <c:v>1530</c:v>
                </c:pt>
                <c:pt idx="201">
                  <c:v>1540</c:v>
                </c:pt>
                <c:pt idx="202">
                  <c:v>2150</c:v>
                </c:pt>
                <c:pt idx="203">
                  <c:v>930</c:v>
                </c:pt>
                <c:pt idx="204">
                  <c:v>1760</c:v>
                </c:pt>
                <c:pt idx="205">
                  <c:v>1800</c:v>
                </c:pt>
                <c:pt idx="206">
                  <c:v>2570</c:v>
                </c:pt>
                <c:pt idx="207">
                  <c:v>2910</c:v>
                </c:pt>
                <c:pt idx="208">
                  <c:v>1590</c:v>
                </c:pt>
                <c:pt idx="209">
                  <c:v>1760</c:v>
                </c:pt>
                <c:pt idx="210">
                  <c:v>1850</c:v>
                </c:pt>
                <c:pt idx="211">
                  <c:v>1410</c:v>
                </c:pt>
                <c:pt idx="212">
                  <c:v>1290</c:v>
                </c:pt>
                <c:pt idx="213">
                  <c:v>1720</c:v>
                </c:pt>
                <c:pt idx="214">
                  <c:v>2350</c:v>
                </c:pt>
                <c:pt idx="215">
                  <c:v>1530</c:v>
                </c:pt>
                <c:pt idx="216">
                  <c:v>2550</c:v>
                </c:pt>
                <c:pt idx="217">
                  <c:v>1030</c:v>
                </c:pt>
                <c:pt idx="218">
                  <c:v>1780</c:v>
                </c:pt>
                <c:pt idx="219">
                  <c:v>1450</c:v>
                </c:pt>
                <c:pt idx="220">
                  <c:v>1660</c:v>
                </c:pt>
                <c:pt idx="221">
                  <c:v>2740</c:v>
                </c:pt>
                <c:pt idx="222">
                  <c:v>1010</c:v>
                </c:pt>
                <c:pt idx="223">
                  <c:v>1490</c:v>
                </c:pt>
                <c:pt idx="224">
                  <c:v>1650</c:v>
                </c:pt>
                <c:pt idx="225">
                  <c:v>1670</c:v>
                </c:pt>
                <c:pt idx="226">
                  <c:v>2090</c:v>
                </c:pt>
                <c:pt idx="227">
                  <c:v>1810</c:v>
                </c:pt>
                <c:pt idx="228">
                  <c:v>1940</c:v>
                </c:pt>
                <c:pt idx="229">
                  <c:v>3390</c:v>
                </c:pt>
                <c:pt idx="230">
                  <c:v>2160</c:v>
                </c:pt>
                <c:pt idx="231">
                  <c:v>2890</c:v>
                </c:pt>
                <c:pt idx="232">
                  <c:v>2170</c:v>
                </c:pt>
              </c:numCache>
            </c:numRef>
          </c:xVal>
          <c:yVal>
            <c:numRef>
              <c:f>HouseSales_data!$W$5:$W$237</c:f>
              <c:numCache>
                <c:formatCode>General</c:formatCode>
                <c:ptCount val="233"/>
                <c:pt idx="0">
                  <c:v>125000</c:v>
                </c:pt>
                <c:pt idx="1">
                  <c:v>143000</c:v>
                </c:pt>
                <c:pt idx="2">
                  <c:v>155000</c:v>
                </c:pt>
                <c:pt idx="3">
                  <c:v>156000</c:v>
                </c:pt>
                <c:pt idx="4">
                  <c:v>175000</c:v>
                </c:pt>
                <c:pt idx="5">
                  <c:v>179000</c:v>
                </c:pt>
                <c:pt idx="6">
                  <c:v>179900</c:v>
                </c:pt>
                <c:pt idx="7">
                  <c:v>180000</c:v>
                </c:pt>
                <c:pt idx="8">
                  <c:v>180000</c:v>
                </c:pt>
                <c:pt idx="9">
                  <c:v>184000</c:v>
                </c:pt>
                <c:pt idx="10">
                  <c:v>185000</c:v>
                </c:pt>
                <c:pt idx="11">
                  <c:v>185000</c:v>
                </c:pt>
                <c:pt idx="12">
                  <c:v>190000</c:v>
                </c:pt>
                <c:pt idx="13">
                  <c:v>195000</c:v>
                </c:pt>
                <c:pt idx="14">
                  <c:v>199950</c:v>
                </c:pt>
                <c:pt idx="15">
                  <c:v>199988</c:v>
                </c:pt>
                <c:pt idx="16">
                  <c:v>202500</c:v>
                </c:pt>
                <c:pt idx="17">
                  <c:v>210000</c:v>
                </c:pt>
                <c:pt idx="18">
                  <c:v>212000</c:v>
                </c:pt>
                <c:pt idx="19">
                  <c:v>215000</c:v>
                </c:pt>
                <c:pt idx="20">
                  <c:v>215000</c:v>
                </c:pt>
                <c:pt idx="21">
                  <c:v>216000</c:v>
                </c:pt>
                <c:pt idx="22">
                  <c:v>217000</c:v>
                </c:pt>
                <c:pt idx="23">
                  <c:v>219000</c:v>
                </c:pt>
                <c:pt idx="24">
                  <c:v>219500</c:v>
                </c:pt>
                <c:pt idx="25">
                  <c:v>219900</c:v>
                </c:pt>
                <c:pt idx="26">
                  <c:v>225000</c:v>
                </c:pt>
                <c:pt idx="27">
                  <c:v>225000</c:v>
                </c:pt>
                <c:pt idx="28">
                  <c:v>232000</c:v>
                </c:pt>
                <c:pt idx="29">
                  <c:v>235000</c:v>
                </c:pt>
                <c:pt idx="30">
                  <c:v>236500</c:v>
                </c:pt>
                <c:pt idx="31">
                  <c:v>237000</c:v>
                </c:pt>
                <c:pt idx="32">
                  <c:v>239950</c:v>
                </c:pt>
                <c:pt idx="33">
                  <c:v>239950</c:v>
                </c:pt>
                <c:pt idx="34">
                  <c:v>240000</c:v>
                </c:pt>
                <c:pt idx="35">
                  <c:v>240000</c:v>
                </c:pt>
                <c:pt idx="36">
                  <c:v>240000</c:v>
                </c:pt>
                <c:pt idx="37">
                  <c:v>243000</c:v>
                </c:pt>
                <c:pt idx="38">
                  <c:v>245000</c:v>
                </c:pt>
                <c:pt idx="39">
                  <c:v>246500</c:v>
                </c:pt>
                <c:pt idx="40">
                  <c:v>249000</c:v>
                </c:pt>
                <c:pt idx="41">
                  <c:v>249000</c:v>
                </c:pt>
                <c:pt idx="42">
                  <c:v>250000</c:v>
                </c:pt>
                <c:pt idx="43">
                  <c:v>252000</c:v>
                </c:pt>
                <c:pt idx="44">
                  <c:v>255000</c:v>
                </c:pt>
                <c:pt idx="45">
                  <c:v>258800</c:v>
                </c:pt>
                <c:pt idx="46">
                  <c:v>259000</c:v>
                </c:pt>
                <c:pt idx="47">
                  <c:v>260000</c:v>
                </c:pt>
                <c:pt idx="48">
                  <c:v>261000</c:v>
                </c:pt>
                <c:pt idx="49">
                  <c:v>262500</c:v>
                </c:pt>
                <c:pt idx="50">
                  <c:v>264000</c:v>
                </c:pt>
                <c:pt idx="51">
                  <c:v>264950</c:v>
                </c:pt>
                <c:pt idx="52">
                  <c:v>265000</c:v>
                </c:pt>
                <c:pt idx="53">
                  <c:v>265000</c:v>
                </c:pt>
                <c:pt idx="54">
                  <c:v>267000</c:v>
                </c:pt>
                <c:pt idx="55">
                  <c:v>267500</c:v>
                </c:pt>
                <c:pt idx="56">
                  <c:v>268500</c:v>
                </c:pt>
                <c:pt idx="57">
                  <c:v>270000</c:v>
                </c:pt>
                <c:pt idx="58">
                  <c:v>273000</c:v>
                </c:pt>
                <c:pt idx="59">
                  <c:v>273148</c:v>
                </c:pt>
                <c:pt idx="60">
                  <c:v>275000</c:v>
                </c:pt>
                <c:pt idx="61">
                  <c:v>279000</c:v>
                </c:pt>
                <c:pt idx="62">
                  <c:v>279900</c:v>
                </c:pt>
                <c:pt idx="63">
                  <c:v>279950</c:v>
                </c:pt>
                <c:pt idx="64">
                  <c:v>280000</c:v>
                </c:pt>
                <c:pt idx="65">
                  <c:v>280000</c:v>
                </c:pt>
                <c:pt idx="66">
                  <c:v>280000</c:v>
                </c:pt>
                <c:pt idx="67">
                  <c:v>283000</c:v>
                </c:pt>
                <c:pt idx="68">
                  <c:v>285000</c:v>
                </c:pt>
                <c:pt idx="69">
                  <c:v>285000</c:v>
                </c:pt>
                <c:pt idx="70">
                  <c:v>285000</c:v>
                </c:pt>
                <c:pt idx="71">
                  <c:v>286000</c:v>
                </c:pt>
                <c:pt idx="72">
                  <c:v>287000</c:v>
                </c:pt>
                <c:pt idx="73">
                  <c:v>295000</c:v>
                </c:pt>
                <c:pt idx="74">
                  <c:v>299000</c:v>
                </c:pt>
                <c:pt idx="75">
                  <c:v>299500</c:v>
                </c:pt>
                <c:pt idx="76">
                  <c:v>302000</c:v>
                </c:pt>
                <c:pt idx="77">
                  <c:v>303000</c:v>
                </c:pt>
                <c:pt idx="78">
                  <c:v>304900</c:v>
                </c:pt>
                <c:pt idx="79">
                  <c:v>305000</c:v>
                </c:pt>
                <c:pt idx="80">
                  <c:v>306000</c:v>
                </c:pt>
                <c:pt idx="81">
                  <c:v>306888</c:v>
                </c:pt>
                <c:pt idx="82">
                  <c:v>310000</c:v>
                </c:pt>
                <c:pt idx="83">
                  <c:v>310000</c:v>
                </c:pt>
                <c:pt idx="84">
                  <c:v>313000</c:v>
                </c:pt>
                <c:pt idx="85">
                  <c:v>313000</c:v>
                </c:pt>
                <c:pt idx="86">
                  <c:v>315000</c:v>
                </c:pt>
                <c:pt idx="87">
                  <c:v>315000</c:v>
                </c:pt>
                <c:pt idx="88">
                  <c:v>317000</c:v>
                </c:pt>
                <c:pt idx="89">
                  <c:v>319950</c:v>
                </c:pt>
                <c:pt idx="90">
                  <c:v>319950</c:v>
                </c:pt>
                <c:pt idx="91">
                  <c:v>320000</c:v>
                </c:pt>
                <c:pt idx="92">
                  <c:v>322000</c:v>
                </c:pt>
                <c:pt idx="93">
                  <c:v>322500</c:v>
                </c:pt>
                <c:pt idx="94">
                  <c:v>324950</c:v>
                </c:pt>
                <c:pt idx="95">
                  <c:v>329500</c:v>
                </c:pt>
                <c:pt idx="96">
                  <c:v>329950</c:v>
                </c:pt>
                <c:pt idx="97">
                  <c:v>330000</c:v>
                </c:pt>
                <c:pt idx="98">
                  <c:v>334000</c:v>
                </c:pt>
                <c:pt idx="99">
                  <c:v>340000</c:v>
                </c:pt>
                <c:pt idx="100">
                  <c:v>341000</c:v>
                </c:pt>
                <c:pt idx="101">
                  <c:v>345000</c:v>
                </c:pt>
                <c:pt idx="102">
                  <c:v>347000</c:v>
                </c:pt>
                <c:pt idx="103">
                  <c:v>347000</c:v>
                </c:pt>
                <c:pt idx="104">
                  <c:v>350000</c:v>
                </c:pt>
                <c:pt idx="105">
                  <c:v>350000</c:v>
                </c:pt>
                <c:pt idx="106">
                  <c:v>350000</c:v>
                </c:pt>
                <c:pt idx="107">
                  <c:v>350000</c:v>
                </c:pt>
                <c:pt idx="108">
                  <c:v>350000</c:v>
                </c:pt>
                <c:pt idx="109">
                  <c:v>352000</c:v>
                </c:pt>
                <c:pt idx="110">
                  <c:v>352500</c:v>
                </c:pt>
                <c:pt idx="111">
                  <c:v>355000</c:v>
                </c:pt>
                <c:pt idx="112">
                  <c:v>356000</c:v>
                </c:pt>
                <c:pt idx="113">
                  <c:v>358000</c:v>
                </c:pt>
                <c:pt idx="114">
                  <c:v>358000</c:v>
                </c:pt>
                <c:pt idx="115">
                  <c:v>359950</c:v>
                </c:pt>
                <c:pt idx="116">
                  <c:v>360000</c:v>
                </c:pt>
                <c:pt idx="117">
                  <c:v>361000</c:v>
                </c:pt>
                <c:pt idx="118">
                  <c:v>364000</c:v>
                </c:pt>
                <c:pt idx="119">
                  <c:v>365000</c:v>
                </c:pt>
                <c:pt idx="120">
                  <c:v>365000</c:v>
                </c:pt>
                <c:pt idx="121">
                  <c:v>367500</c:v>
                </c:pt>
                <c:pt idx="122">
                  <c:v>368000</c:v>
                </c:pt>
                <c:pt idx="123">
                  <c:v>369950</c:v>
                </c:pt>
                <c:pt idx="124">
                  <c:v>370000</c:v>
                </c:pt>
                <c:pt idx="125">
                  <c:v>375000</c:v>
                </c:pt>
                <c:pt idx="126">
                  <c:v>375000</c:v>
                </c:pt>
                <c:pt idx="127">
                  <c:v>375000</c:v>
                </c:pt>
                <c:pt idx="128">
                  <c:v>377000</c:v>
                </c:pt>
                <c:pt idx="129">
                  <c:v>380000</c:v>
                </c:pt>
                <c:pt idx="130">
                  <c:v>380000</c:v>
                </c:pt>
                <c:pt idx="131">
                  <c:v>383000</c:v>
                </c:pt>
                <c:pt idx="132">
                  <c:v>385000</c:v>
                </c:pt>
                <c:pt idx="133">
                  <c:v>395000</c:v>
                </c:pt>
                <c:pt idx="134">
                  <c:v>396000</c:v>
                </c:pt>
                <c:pt idx="135">
                  <c:v>397950</c:v>
                </c:pt>
                <c:pt idx="136">
                  <c:v>398000</c:v>
                </c:pt>
                <c:pt idx="137">
                  <c:v>399888</c:v>
                </c:pt>
                <c:pt idx="138">
                  <c:v>399950</c:v>
                </c:pt>
                <c:pt idx="139">
                  <c:v>400000</c:v>
                </c:pt>
                <c:pt idx="140">
                  <c:v>402000</c:v>
                </c:pt>
                <c:pt idx="141">
                  <c:v>402500</c:v>
                </c:pt>
                <c:pt idx="142">
                  <c:v>402500</c:v>
                </c:pt>
                <c:pt idx="143">
                  <c:v>404000</c:v>
                </c:pt>
                <c:pt idx="144">
                  <c:v>404500</c:v>
                </c:pt>
                <c:pt idx="145">
                  <c:v>405000</c:v>
                </c:pt>
                <c:pt idx="146">
                  <c:v>410000</c:v>
                </c:pt>
                <c:pt idx="147">
                  <c:v>410000</c:v>
                </c:pt>
                <c:pt idx="148">
                  <c:v>410500</c:v>
                </c:pt>
                <c:pt idx="149">
                  <c:v>412133</c:v>
                </c:pt>
                <c:pt idx="150">
                  <c:v>414250</c:v>
                </c:pt>
                <c:pt idx="151">
                  <c:v>419000</c:v>
                </c:pt>
                <c:pt idx="152">
                  <c:v>419000</c:v>
                </c:pt>
                <c:pt idx="153">
                  <c:v>420000</c:v>
                </c:pt>
                <c:pt idx="154">
                  <c:v>423000</c:v>
                </c:pt>
                <c:pt idx="155">
                  <c:v>425000</c:v>
                </c:pt>
                <c:pt idx="156">
                  <c:v>425000</c:v>
                </c:pt>
                <c:pt idx="157">
                  <c:v>425000</c:v>
                </c:pt>
                <c:pt idx="158">
                  <c:v>425000</c:v>
                </c:pt>
                <c:pt idx="159">
                  <c:v>427000</c:v>
                </c:pt>
                <c:pt idx="160">
                  <c:v>435000</c:v>
                </c:pt>
                <c:pt idx="161">
                  <c:v>435000</c:v>
                </c:pt>
                <c:pt idx="162">
                  <c:v>440000</c:v>
                </c:pt>
                <c:pt idx="163">
                  <c:v>440000</c:v>
                </c:pt>
                <c:pt idx="164">
                  <c:v>441000</c:v>
                </c:pt>
                <c:pt idx="165">
                  <c:v>447500</c:v>
                </c:pt>
                <c:pt idx="166">
                  <c:v>450000</c:v>
                </c:pt>
                <c:pt idx="167">
                  <c:v>450000</c:v>
                </c:pt>
                <c:pt idx="168">
                  <c:v>450000</c:v>
                </c:pt>
                <c:pt idx="169">
                  <c:v>450500</c:v>
                </c:pt>
                <c:pt idx="170">
                  <c:v>451000</c:v>
                </c:pt>
                <c:pt idx="171">
                  <c:v>453500</c:v>
                </c:pt>
                <c:pt idx="172">
                  <c:v>455000</c:v>
                </c:pt>
                <c:pt idx="173">
                  <c:v>460000</c:v>
                </c:pt>
                <c:pt idx="174">
                  <c:v>460000</c:v>
                </c:pt>
                <c:pt idx="175">
                  <c:v>460000</c:v>
                </c:pt>
                <c:pt idx="176">
                  <c:v>460000</c:v>
                </c:pt>
                <c:pt idx="177">
                  <c:v>465000</c:v>
                </c:pt>
                <c:pt idx="178">
                  <c:v>465000</c:v>
                </c:pt>
                <c:pt idx="179">
                  <c:v>475000</c:v>
                </c:pt>
                <c:pt idx="180">
                  <c:v>475580</c:v>
                </c:pt>
                <c:pt idx="181">
                  <c:v>480000</c:v>
                </c:pt>
                <c:pt idx="182">
                  <c:v>490000</c:v>
                </c:pt>
                <c:pt idx="183">
                  <c:v>495000</c:v>
                </c:pt>
                <c:pt idx="184">
                  <c:v>499950</c:v>
                </c:pt>
                <c:pt idx="185">
                  <c:v>500000</c:v>
                </c:pt>
                <c:pt idx="186">
                  <c:v>503000</c:v>
                </c:pt>
                <c:pt idx="187">
                  <c:v>505000</c:v>
                </c:pt>
                <c:pt idx="188">
                  <c:v>510000</c:v>
                </c:pt>
                <c:pt idx="189">
                  <c:v>510000</c:v>
                </c:pt>
                <c:pt idx="190">
                  <c:v>512031</c:v>
                </c:pt>
                <c:pt idx="191">
                  <c:v>512500</c:v>
                </c:pt>
                <c:pt idx="192">
                  <c:v>514000</c:v>
                </c:pt>
                <c:pt idx="193">
                  <c:v>515000</c:v>
                </c:pt>
                <c:pt idx="194">
                  <c:v>516500</c:v>
                </c:pt>
                <c:pt idx="195">
                  <c:v>517500</c:v>
                </c:pt>
                <c:pt idx="196">
                  <c:v>517534</c:v>
                </c:pt>
                <c:pt idx="197">
                  <c:v>522000</c:v>
                </c:pt>
                <c:pt idx="198">
                  <c:v>522500</c:v>
                </c:pt>
                <c:pt idx="199">
                  <c:v>525000</c:v>
                </c:pt>
                <c:pt idx="200">
                  <c:v>525000</c:v>
                </c:pt>
                <c:pt idx="201">
                  <c:v>549000</c:v>
                </c:pt>
                <c:pt idx="202">
                  <c:v>550000</c:v>
                </c:pt>
                <c:pt idx="203">
                  <c:v>550500</c:v>
                </c:pt>
                <c:pt idx="204">
                  <c:v>554000</c:v>
                </c:pt>
                <c:pt idx="205">
                  <c:v>556000</c:v>
                </c:pt>
                <c:pt idx="206">
                  <c:v>567500</c:v>
                </c:pt>
                <c:pt idx="207">
                  <c:v>570000</c:v>
                </c:pt>
                <c:pt idx="208">
                  <c:v>572500</c:v>
                </c:pt>
                <c:pt idx="209">
                  <c:v>577000</c:v>
                </c:pt>
                <c:pt idx="210">
                  <c:v>585000</c:v>
                </c:pt>
                <c:pt idx="211">
                  <c:v>600000</c:v>
                </c:pt>
                <c:pt idx="212">
                  <c:v>600000</c:v>
                </c:pt>
                <c:pt idx="213">
                  <c:v>615000</c:v>
                </c:pt>
                <c:pt idx="214">
                  <c:v>620000</c:v>
                </c:pt>
                <c:pt idx="215">
                  <c:v>640000</c:v>
                </c:pt>
                <c:pt idx="216">
                  <c:v>645000</c:v>
                </c:pt>
                <c:pt idx="217">
                  <c:v>650000</c:v>
                </c:pt>
                <c:pt idx="218">
                  <c:v>654500</c:v>
                </c:pt>
                <c:pt idx="219">
                  <c:v>655000</c:v>
                </c:pt>
                <c:pt idx="220">
                  <c:v>655000</c:v>
                </c:pt>
                <c:pt idx="221">
                  <c:v>657000</c:v>
                </c:pt>
                <c:pt idx="222">
                  <c:v>658000</c:v>
                </c:pt>
                <c:pt idx="223">
                  <c:v>670000</c:v>
                </c:pt>
                <c:pt idx="224">
                  <c:v>710000</c:v>
                </c:pt>
                <c:pt idx="225">
                  <c:v>715000</c:v>
                </c:pt>
                <c:pt idx="226">
                  <c:v>717500</c:v>
                </c:pt>
                <c:pt idx="227">
                  <c:v>799000</c:v>
                </c:pt>
                <c:pt idx="228">
                  <c:v>815000</c:v>
                </c:pt>
                <c:pt idx="229">
                  <c:v>895000</c:v>
                </c:pt>
                <c:pt idx="230">
                  <c:v>900000</c:v>
                </c:pt>
                <c:pt idx="231">
                  <c:v>910000</c:v>
                </c:pt>
                <c:pt idx="232">
                  <c:v>913000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B81-4D49-A066-DA692C251F51}"/>
            </c:ext>
          </c:extLst>
        </c:ser>
        <c:ser>
          <c:idx val="1"/>
          <c:order val="1"/>
          <c:tx>
            <c:v>2 Bathrooms</c:v>
          </c:tx>
          <c:spPr>
            <a:ln w="25400" cap="flat" cmpd="sng" algn="ctr">
              <a:noFill/>
              <a:prstDash val="sysDot"/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marker>
            <c:symbol val="circle"/>
            <c:size val="5"/>
            <c:spPr>
              <a:gradFill rotWithShape="1">
                <a:gsLst>
                  <a:gs pos="0">
                    <a:schemeClr val="accent2">
                      <a:tint val="50000"/>
                      <a:satMod val="300000"/>
                    </a:schemeClr>
                  </a:gs>
                  <a:gs pos="35000">
                    <a:schemeClr val="accent2">
                      <a:tint val="37000"/>
                      <a:satMod val="300000"/>
                    </a:schemeClr>
                  </a:gs>
                  <a:gs pos="100000">
                    <a:schemeClr val="accent2">
                      <a:tint val="15000"/>
                      <a:satMod val="350000"/>
                    </a:schemeClr>
                  </a:gs>
                </a:gsLst>
                <a:lin ang="16200000" scaled="1"/>
              </a:gradFill>
              <a:ln w="9525" cap="flat" cmpd="sng" algn="ctr">
                <a:solidFill>
                  <a:schemeClr val="accent2"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</c:spPr>
          </c:marker>
          <c:xVal>
            <c:numRef>
              <c:f>HouseSales_data!$Z$238:$Z$478</c:f>
              <c:numCache>
                <c:formatCode>General</c:formatCode>
                <c:ptCount val="241"/>
                <c:pt idx="0">
                  <c:v>1090</c:v>
                </c:pt>
                <c:pt idx="1">
                  <c:v>1240</c:v>
                </c:pt>
                <c:pt idx="2">
                  <c:v>1390</c:v>
                </c:pt>
                <c:pt idx="3">
                  <c:v>2030</c:v>
                </c:pt>
                <c:pt idx="4">
                  <c:v>1340</c:v>
                </c:pt>
                <c:pt idx="5">
                  <c:v>1560</c:v>
                </c:pt>
                <c:pt idx="6">
                  <c:v>1460</c:v>
                </c:pt>
                <c:pt idx="7">
                  <c:v>1470</c:v>
                </c:pt>
                <c:pt idx="8">
                  <c:v>1520</c:v>
                </c:pt>
                <c:pt idx="9">
                  <c:v>2060</c:v>
                </c:pt>
                <c:pt idx="10">
                  <c:v>1530</c:v>
                </c:pt>
                <c:pt idx="11">
                  <c:v>1710</c:v>
                </c:pt>
                <c:pt idx="12">
                  <c:v>1670</c:v>
                </c:pt>
                <c:pt idx="13">
                  <c:v>1670</c:v>
                </c:pt>
                <c:pt idx="14">
                  <c:v>1010</c:v>
                </c:pt>
                <c:pt idx="15">
                  <c:v>1920</c:v>
                </c:pt>
                <c:pt idx="16">
                  <c:v>2050</c:v>
                </c:pt>
                <c:pt idx="17">
                  <c:v>1370</c:v>
                </c:pt>
                <c:pt idx="18">
                  <c:v>1650</c:v>
                </c:pt>
                <c:pt idx="19">
                  <c:v>1700</c:v>
                </c:pt>
                <c:pt idx="20">
                  <c:v>2100</c:v>
                </c:pt>
                <c:pt idx="21">
                  <c:v>1420</c:v>
                </c:pt>
                <c:pt idx="22">
                  <c:v>1520</c:v>
                </c:pt>
                <c:pt idx="23">
                  <c:v>1670</c:v>
                </c:pt>
                <c:pt idx="24">
                  <c:v>2600</c:v>
                </c:pt>
                <c:pt idx="25">
                  <c:v>1660</c:v>
                </c:pt>
                <c:pt idx="26">
                  <c:v>2160</c:v>
                </c:pt>
                <c:pt idx="27">
                  <c:v>1610</c:v>
                </c:pt>
                <c:pt idx="28">
                  <c:v>1940</c:v>
                </c:pt>
                <c:pt idx="29">
                  <c:v>1980</c:v>
                </c:pt>
                <c:pt idx="30">
                  <c:v>1870</c:v>
                </c:pt>
                <c:pt idx="31">
                  <c:v>1390</c:v>
                </c:pt>
                <c:pt idx="32">
                  <c:v>2099</c:v>
                </c:pt>
                <c:pt idx="33">
                  <c:v>1677</c:v>
                </c:pt>
                <c:pt idx="34">
                  <c:v>1600</c:v>
                </c:pt>
                <c:pt idx="35">
                  <c:v>1750</c:v>
                </c:pt>
                <c:pt idx="36">
                  <c:v>1880</c:v>
                </c:pt>
                <c:pt idx="37">
                  <c:v>2140</c:v>
                </c:pt>
                <c:pt idx="38">
                  <c:v>1870</c:v>
                </c:pt>
                <c:pt idx="39">
                  <c:v>1760</c:v>
                </c:pt>
                <c:pt idx="40">
                  <c:v>1190</c:v>
                </c:pt>
                <c:pt idx="41">
                  <c:v>1890</c:v>
                </c:pt>
                <c:pt idx="42">
                  <c:v>2660</c:v>
                </c:pt>
                <c:pt idx="43">
                  <c:v>1654</c:v>
                </c:pt>
                <c:pt idx="44">
                  <c:v>1760</c:v>
                </c:pt>
                <c:pt idx="45">
                  <c:v>2610</c:v>
                </c:pt>
                <c:pt idx="46">
                  <c:v>2223</c:v>
                </c:pt>
                <c:pt idx="47">
                  <c:v>1760</c:v>
                </c:pt>
                <c:pt idx="48">
                  <c:v>1590</c:v>
                </c:pt>
                <c:pt idx="49">
                  <c:v>1890</c:v>
                </c:pt>
                <c:pt idx="50">
                  <c:v>2110</c:v>
                </c:pt>
                <c:pt idx="51">
                  <c:v>2240</c:v>
                </c:pt>
                <c:pt idx="52">
                  <c:v>1770</c:v>
                </c:pt>
                <c:pt idx="53">
                  <c:v>2340</c:v>
                </c:pt>
                <c:pt idx="54">
                  <c:v>2380</c:v>
                </c:pt>
                <c:pt idx="55">
                  <c:v>2100</c:v>
                </c:pt>
                <c:pt idx="56">
                  <c:v>1170</c:v>
                </c:pt>
                <c:pt idx="57">
                  <c:v>1460</c:v>
                </c:pt>
                <c:pt idx="58">
                  <c:v>2235</c:v>
                </c:pt>
                <c:pt idx="59">
                  <c:v>2390</c:v>
                </c:pt>
                <c:pt idx="60">
                  <c:v>1240</c:v>
                </c:pt>
                <c:pt idx="61">
                  <c:v>1930</c:v>
                </c:pt>
                <c:pt idx="62">
                  <c:v>2560</c:v>
                </c:pt>
                <c:pt idx="63">
                  <c:v>3390</c:v>
                </c:pt>
                <c:pt idx="64">
                  <c:v>2610</c:v>
                </c:pt>
                <c:pt idx="65">
                  <c:v>1370</c:v>
                </c:pt>
                <c:pt idx="66">
                  <c:v>1960</c:v>
                </c:pt>
                <c:pt idx="67">
                  <c:v>1940</c:v>
                </c:pt>
                <c:pt idx="68">
                  <c:v>3010</c:v>
                </c:pt>
                <c:pt idx="69">
                  <c:v>2080</c:v>
                </c:pt>
                <c:pt idx="70">
                  <c:v>2610</c:v>
                </c:pt>
                <c:pt idx="71">
                  <c:v>1360</c:v>
                </c:pt>
                <c:pt idx="72">
                  <c:v>1860</c:v>
                </c:pt>
                <c:pt idx="73">
                  <c:v>2120</c:v>
                </c:pt>
                <c:pt idx="74">
                  <c:v>1240</c:v>
                </c:pt>
                <c:pt idx="75">
                  <c:v>2800</c:v>
                </c:pt>
                <c:pt idx="76">
                  <c:v>1540</c:v>
                </c:pt>
                <c:pt idx="77">
                  <c:v>1730</c:v>
                </c:pt>
                <c:pt idx="78">
                  <c:v>2070</c:v>
                </c:pt>
                <c:pt idx="79">
                  <c:v>2120</c:v>
                </c:pt>
                <c:pt idx="80">
                  <c:v>1800</c:v>
                </c:pt>
                <c:pt idx="81">
                  <c:v>2580</c:v>
                </c:pt>
                <c:pt idx="82">
                  <c:v>2300</c:v>
                </c:pt>
                <c:pt idx="83">
                  <c:v>1650</c:v>
                </c:pt>
                <c:pt idx="84">
                  <c:v>1860</c:v>
                </c:pt>
                <c:pt idx="85">
                  <c:v>1320</c:v>
                </c:pt>
                <c:pt idx="86">
                  <c:v>2270</c:v>
                </c:pt>
                <c:pt idx="87">
                  <c:v>1800</c:v>
                </c:pt>
                <c:pt idx="88">
                  <c:v>2130</c:v>
                </c:pt>
                <c:pt idx="89">
                  <c:v>2050</c:v>
                </c:pt>
                <c:pt idx="90">
                  <c:v>1170</c:v>
                </c:pt>
                <c:pt idx="91">
                  <c:v>2393</c:v>
                </c:pt>
                <c:pt idx="92">
                  <c:v>1960</c:v>
                </c:pt>
                <c:pt idx="93">
                  <c:v>1840</c:v>
                </c:pt>
                <c:pt idx="94">
                  <c:v>2800</c:v>
                </c:pt>
                <c:pt idx="95">
                  <c:v>1800</c:v>
                </c:pt>
                <c:pt idx="96">
                  <c:v>2600</c:v>
                </c:pt>
                <c:pt idx="97">
                  <c:v>1620</c:v>
                </c:pt>
                <c:pt idx="98">
                  <c:v>1620</c:v>
                </c:pt>
                <c:pt idx="99">
                  <c:v>2320</c:v>
                </c:pt>
                <c:pt idx="100">
                  <c:v>1120</c:v>
                </c:pt>
                <c:pt idx="101">
                  <c:v>2270</c:v>
                </c:pt>
                <c:pt idx="102">
                  <c:v>1900</c:v>
                </c:pt>
                <c:pt idx="103">
                  <c:v>2320</c:v>
                </c:pt>
                <c:pt idx="104">
                  <c:v>1540</c:v>
                </c:pt>
                <c:pt idx="105">
                  <c:v>1150</c:v>
                </c:pt>
                <c:pt idx="106">
                  <c:v>1890</c:v>
                </c:pt>
                <c:pt idx="107">
                  <c:v>2060</c:v>
                </c:pt>
                <c:pt idx="108">
                  <c:v>2080</c:v>
                </c:pt>
                <c:pt idx="109">
                  <c:v>1240</c:v>
                </c:pt>
                <c:pt idx="110">
                  <c:v>1860</c:v>
                </c:pt>
                <c:pt idx="111">
                  <c:v>1560</c:v>
                </c:pt>
                <c:pt idx="112">
                  <c:v>1760</c:v>
                </c:pt>
                <c:pt idx="113">
                  <c:v>1680</c:v>
                </c:pt>
                <c:pt idx="114">
                  <c:v>1180</c:v>
                </c:pt>
                <c:pt idx="115">
                  <c:v>3360</c:v>
                </c:pt>
                <c:pt idx="116">
                  <c:v>2380</c:v>
                </c:pt>
                <c:pt idx="117">
                  <c:v>1453</c:v>
                </c:pt>
                <c:pt idx="118">
                  <c:v>1390</c:v>
                </c:pt>
                <c:pt idx="119">
                  <c:v>2190</c:v>
                </c:pt>
                <c:pt idx="120">
                  <c:v>2340</c:v>
                </c:pt>
                <c:pt idx="121">
                  <c:v>3550</c:v>
                </c:pt>
                <c:pt idx="122">
                  <c:v>2310</c:v>
                </c:pt>
                <c:pt idx="123">
                  <c:v>1500</c:v>
                </c:pt>
                <c:pt idx="124">
                  <c:v>1440</c:v>
                </c:pt>
                <c:pt idx="125">
                  <c:v>2370</c:v>
                </c:pt>
                <c:pt idx="126">
                  <c:v>2040</c:v>
                </c:pt>
                <c:pt idx="127">
                  <c:v>2370</c:v>
                </c:pt>
                <c:pt idx="128">
                  <c:v>1500</c:v>
                </c:pt>
                <c:pt idx="129">
                  <c:v>3560</c:v>
                </c:pt>
                <c:pt idx="130">
                  <c:v>2400</c:v>
                </c:pt>
                <c:pt idx="131">
                  <c:v>2120</c:v>
                </c:pt>
                <c:pt idx="132">
                  <c:v>2270</c:v>
                </c:pt>
                <c:pt idx="133">
                  <c:v>3402</c:v>
                </c:pt>
                <c:pt idx="134">
                  <c:v>2990</c:v>
                </c:pt>
                <c:pt idx="135">
                  <c:v>2260</c:v>
                </c:pt>
                <c:pt idx="136">
                  <c:v>2190</c:v>
                </c:pt>
                <c:pt idx="137">
                  <c:v>2350</c:v>
                </c:pt>
                <c:pt idx="138">
                  <c:v>2790</c:v>
                </c:pt>
                <c:pt idx="139">
                  <c:v>1590</c:v>
                </c:pt>
                <c:pt idx="140">
                  <c:v>1900</c:v>
                </c:pt>
                <c:pt idx="141">
                  <c:v>1740</c:v>
                </c:pt>
                <c:pt idx="142">
                  <c:v>1950</c:v>
                </c:pt>
                <c:pt idx="143">
                  <c:v>3180</c:v>
                </c:pt>
                <c:pt idx="144">
                  <c:v>2310</c:v>
                </c:pt>
                <c:pt idx="145">
                  <c:v>2530</c:v>
                </c:pt>
                <c:pt idx="146">
                  <c:v>2000</c:v>
                </c:pt>
                <c:pt idx="147">
                  <c:v>3150</c:v>
                </c:pt>
                <c:pt idx="148">
                  <c:v>2150</c:v>
                </c:pt>
                <c:pt idx="149">
                  <c:v>1720</c:v>
                </c:pt>
                <c:pt idx="150">
                  <c:v>2850</c:v>
                </c:pt>
                <c:pt idx="151">
                  <c:v>1430</c:v>
                </c:pt>
                <c:pt idx="152">
                  <c:v>1570</c:v>
                </c:pt>
                <c:pt idx="153">
                  <c:v>1980</c:v>
                </c:pt>
                <c:pt idx="154">
                  <c:v>2180</c:v>
                </c:pt>
                <c:pt idx="155">
                  <c:v>2060</c:v>
                </c:pt>
                <c:pt idx="156">
                  <c:v>1300</c:v>
                </c:pt>
                <c:pt idx="157">
                  <c:v>2630</c:v>
                </c:pt>
                <c:pt idx="158">
                  <c:v>3050</c:v>
                </c:pt>
                <c:pt idx="159">
                  <c:v>3100</c:v>
                </c:pt>
                <c:pt idx="160">
                  <c:v>2030</c:v>
                </c:pt>
                <c:pt idx="161">
                  <c:v>3420</c:v>
                </c:pt>
                <c:pt idx="162">
                  <c:v>1830</c:v>
                </c:pt>
                <c:pt idx="163">
                  <c:v>3800</c:v>
                </c:pt>
                <c:pt idx="164">
                  <c:v>1640</c:v>
                </c:pt>
                <c:pt idx="165">
                  <c:v>3250</c:v>
                </c:pt>
                <c:pt idx="166">
                  <c:v>2330</c:v>
                </c:pt>
                <c:pt idx="167">
                  <c:v>2490</c:v>
                </c:pt>
                <c:pt idx="168">
                  <c:v>2270</c:v>
                </c:pt>
                <c:pt idx="169">
                  <c:v>2150</c:v>
                </c:pt>
                <c:pt idx="170">
                  <c:v>1960</c:v>
                </c:pt>
                <c:pt idx="171">
                  <c:v>2120</c:v>
                </c:pt>
                <c:pt idx="172">
                  <c:v>2540</c:v>
                </c:pt>
                <c:pt idx="173">
                  <c:v>1990</c:v>
                </c:pt>
                <c:pt idx="174">
                  <c:v>2910</c:v>
                </c:pt>
                <c:pt idx="175">
                  <c:v>2210</c:v>
                </c:pt>
                <c:pt idx="176">
                  <c:v>2020</c:v>
                </c:pt>
                <c:pt idx="177">
                  <c:v>2970</c:v>
                </c:pt>
                <c:pt idx="178">
                  <c:v>3310</c:v>
                </c:pt>
                <c:pt idx="179">
                  <c:v>2100</c:v>
                </c:pt>
                <c:pt idx="180">
                  <c:v>2370</c:v>
                </c:pt>
                <c:pt idx="181">
                  <c:v>2090</c:v>
                </c:pt>
                <c:pt idx="182">
                  <c:v>1610</c:v>
                </c:pt>
                <c:pt idx="183">
                  <c:v>2510</c:v>
                </c:pt>
                <c:pt idx="184">
                  <c:v>2570</c:v>
                </c:pt>
                <c:pt idx="185">
                  <c:v>2440</c:v>
                </c:pt>
                <c:pt idx="186">
                  <c:v>1820</c:v>
                </c:pt>
                <c:pt idx="187">
                  <c:v>3620</c:v>
                </c:pt>
                <c:pt idx="188">
                  <c:v>3250</c:v>
                </c:pt>
                <c:pt idx="189">
                  <c:v>2430</c:v>
                </c:pt>
                <c:pt idx="190">
                  <c:v>2600</c:v>
                </c:pt>
                <c:pt idx="191">
                  <c:v>2440</c:v>
                </c:pt>
                <c:pt idx="192">
                  <c:v>2080</c:v>
                </c:pt>
                <c:pt idx="193">
                  <c:v>2440</c:v>
                </c:pt>
                <c:pt idx="194">
                  <c:v>2490</c:v>
                </c:pt>
                <c:pt idx="195">
                  <c:v>3000</c:v>
                </c:pt>
                <c:pt idx="196">
                  <c:v>2780</c:v>
                </c:pt>
                <c:pt idx="197">
                  <c:v>3400</c:v>
                </c:pt>
                <c:pt idx="198">
                  <c:v>2100</c:v>
                </c:pt>
                <c:pt idx="199">
                  <c:v>2190</c:v>
                </c:pt>
                <c:pt idx="200">
                  <c:v>2470</c:v>
                </c:pt>
                <c:pt idx="201">
                  <c:v>2160</c:v>
                </c:pt>
                <c:pt idx="202">
                  <c:v>2800</c:v>
                </c:pt>
                <c:pt idx="203">
                  <c:v>3050</c:v>
                </c:pt>
                <c:pt idx="204">
                  <c:v>2370</c:v>
                </c:pt>
                <c:pt idx="205">
                  <c:v>1760</c:v>
                </c:pt>
                <c:pt idx="206">
                  <c:v>2420</c:v>
                </c:pt>
                <c:pt idx="207">
                  <c:v>3100</c:v>
                </c:pt>
                <c:pt idx="208">
                  <c:v>1360</c:v>
                </c:pt>
                <c:pt idx="209">
                  <c:v>2660</c:v>
                </c:pt>
                <c:pt idx="210">
                  <c:v>2270</c:v>
                </c:pt>
                <c:pt idx="211">
                  <c:v>2110</c:v>
                </c:pt>
                <c:pt idx="212">
                  <c:v>2206</c:v>
                </c:pt>
                <c:pt idx="213">
                  <c:v>3420</c:v>
                </c:pt>
                <c:pt idx="214">
                  <c:v>2160</c:v>
                </c:pt>
                <c:pt idx="215">
                  <c:v>2450</c:v>
                </c:pt>
                <c:pt idx="216">
                  <c:v>2500</c:v>
                </c:pt>
                <c:pt idx="217">
                  <c:v>2590</c:v>
                </c:pt>
                <c:pt idx="218">
                  <c:v>3176</c:v>
                </c:pt>
                <c:pt idx="219">
                  <c:v>2440</c:v>
                </c:pt>
                <c:pt idx="220">
                  <c:v>3400</c:v>
                </c:pt>
                <c:pt idx="221">
                  <c:v>2240</c:v>
                </c:pt>
                <c:pt idx="222">
                  <c:v>3310</c:v>
                </c:pt>
                <c:pt idx="223">
                  <c:v>2620</c:v>
                </c:pt>
                <c:pt idx="224">
                  <c:v>2060</c:v>
                </c:pt>
                <c:pt idx="225">
                  <c:v>5440</c:v>
                </c:pt>
                <c:pt idx="226">
                  <c:v>2660</c:v>
                </c:pt>
                <c:pt idx="227">
                  <c:v>2480</c:v>
                </c:pt>
                <c:pt idx="228">
                  <c:v>4090</c:v>
                </c:pt>
                <c:pt idx="229">
                  <c:v>2330</c:v>
                </c:pt>
                <c:pt idx="230">
                  <c:v>3560</c:v>
                </c:pt>
                <c:pt idx="231">
                  <c:v>2470</c:v>
                </c:pt>
                <c:pt idx="232">
                  <c:v>3700</c:v>
                </c:pt>
                <c:pt idx="233">
                  <c:v>2030</c:v>
                </c:pt>
                <c:pt idx="234">
                  <c:v>2480</c:v>
                </c:pt>
                <c:pt idx="235">
                  <c:v>2979</c:v>
                </c:pt>
                <c:pt idx="236">
                  <c:v>3640</c:v>
                </c:pt>
                <c:pt idx="237">
                  <c:v>2440</c:v>
                </c:pt>
                <c:pt idx="238">
                  <c:v>2790</c:v>
                </c:pt>
                <c:pt idx="239">
                  <c:v>2720</c:v>
                </c:pt>
                <c:pt idx="240">
                  <c:v>2340</c:v>
                </c:pt>
              </c:numCache>
            </c:numRef>
          </c:xVal>
          <c:yVal>
            <c:numRef>
              <c:f>HouseSales_data!$W$238:$W$478</c:f>
              <c:numCache>
                <c:formatCode>General</c:formatCode>
                <c:ptCount val="241"/>
                <c:pt idx="0">
                  <c:v>158000</c:v>
                </c:pt>
                <c:pt idx="1">
                  <c:v>174500</c:v>
                </c:pt>
                <c:pt idx="2">
                  <c:v>190500</c:v>
                </c:pt>
                <c:pt idx="3">
                  <c:v>199000</c:v>
                </c:pt>
                <c:pt idx="4">
                  <c:v>230000</c:v>
                </c:pt>
                <c:pt idx="5">
                  <c:v>239950</c:v>
                </c:pt>
                <c:pt idx="6">
                  <c:v>240000</c:v>
                </c:pt>
                <c:pt idx="7">
                  <c:v>241000</c:v>
                </c:pt>
                <c:pt idx="8">
                  <c:v>241000</c:v>
                </c:pt>
                <c:pt idx="9">
                  <c:v>244615</c:v>
                </c:pt>
                <c:pt idx="10">
                  <c:v>245000</c:v>
                </c:pt>
                <c:pt idx="11">
                  <c:v>247500</c:v>
                </c:pt>
                <c:pt idx="12">
                  <c:v>252000</c:v>
                </c:pt>
                <c:pt idx="13">
                  <c:v>252000</c:v>
                </c:pt>
                <c:pt idx="14">
                  <c:v>259950</c:v>
                </c:pt>
                <c:pt idx="15">
                  <c:v>260000</c:v>
                </c:pt>
                <c:pt idx="16">
                  <c:v>260000</c:v>
                </c:pt>
                <c:pt idx="17">
                  <c:v>264500</c:v>
                </c:pt>
                <c:pt idx="18">
                  <c:v>265000</c:v>
                </c:pt>
                <c:pt idx="19">
                  <c:v>268000</c:v>
                </c:pt>
                <c:pt idx="20">
                  <c:v>268500</c:v>
                </c:pt>
                <c:pt idx="21">
                  <c:v>269000</c:v>
                </c:pt>
                <c:pt idx="22">
                  <c:v>269950</c:v>
                </c:pt>
                <c:pt idx="23">
                  <c:v>270000</c:v>
                </c:pt>
                <c:pt idx="24">
                  <c:v>270000</c:v>
                </c:pt>
                <c:pt idx="25">
                  <c:v>270000</c:v>
                </c:pt>
                <c:pt idx="26">
                  <c:v>277000</c:v>
                </c:pt>
                <c:pt idx="27">
                  <c:v>278000</c:v>
                </c:pt>
                <c:pt idx="28">
                  <c:v>278500</c:v>
                </c:pt>
                <c:pt idx="29">
                  <c:v>279000</c:v>
                </c:pt>
                <c:pt idx="30">
                  <c:v>288400</c:v>
                </c:pt>
                <c:pt idx="31">
                  <c:v>288790</c:v>
                </c:pt>
                <c:pt idx="32">
                  <c:v>289950</c:v>
                </c:pt>
                <c:pt idx="33">
                  <c:v>295000</c:v>
                </c:pt>
                <c:pt idx="34">
                  <c:v>299500</c:v>
                </c:pt>
                <c:pt idx="35">
                  <c:v>300000</c:v>
                </c:pt>
                <c:pt idx="36">
                  <c:v>300000</c:v>
                </c:pt>
                <c:pt idx="37">
                  <c:v>302000</c:v>
                </c:pt>
                <c:pt idx="38">
                  <c:v>306000</c:v>
                </c:pt>
                <c:pt idx="39">
                  <c:v>310000</c:v>
                </c:pt>
                <c:pt idx="40">
                  <c:v>311000</c:v>
                </c:pt>
                <c:pt idx="41">
                  <c:v>312000</c:v>
                </c:pt>
                <c:pt idx="42">
                  <c:v>313100</c:v>
                </c:pt>
                <c:pt idx="43">
                  <c:v>314950</c:v>
                </c:pt>
                <c:pt idx="44">
                  <c:v>317000</c:v>
                </c:pt>
                <c:pt idx="45">
                  <c:v>320000</c:v>
                </c:pt>
                <c:pt idx="46">
                  <c:v>320000</c:v>
                </c:pt>
                <c:pt idx="47">
                  <c:v>322000</c:v>
                </c:pt>
                <c:pt idx="48">
                  <c:v>324500</c:v>
                </c:pt>
                <c:pt idx="49">
                  <c:v>325000</c:v>
                </c:pt>
                <c:pt idx="50">
                  <c:v>325000</c:v>
                </c:pt>
                <c:pt idx="51">
                  <c:v>325000</c:v>
                </c:pt>
                <c:pt idx="52">
                  <c:v>327500</c:v>
                </c:pt>
                <c:pt idx="53">
                  <c:v>330000</c:v>
                </c:pt>
                <c:pt idx="54">
                  <c:v>332000</c:v>
                </c:pt>
                <c:pt idx="55">
                  <c:v>333000</c:v>
                </c:pt>
                <c:pt idx="56">
                  <c:v>336750</c:v>
                </c:pt>
                <c:pt idx="57">
                  <c:v>337000</c:v>
                </c:pt>
                <c:pt idx="58">
                  <c:v>337000</c:v>
                </c:pt>
                <c:pt idx="59">
                  <c:v>339950</c:v>
                </c:pt>
                <c:pt idx="60">
                  <c:v>340000</c:v>
                </c:pt>
                <c:pt idx="61">
                  <c:v>342000</c:v>
                </c:pt>
                <c:pt idx="62">
                  <c:v>350000</c:v>
                </c:pt>
                <c:pt idx="63">
                  <c:v>350000</c:v>
                </c:pt>
                <c:pt idx="64">
                  <c:v>350000</c:v>
                </c:pt>
                <c:pt idx="65">
                  <c:v>354800</c:v>
                </c:pt>
                <c:pt idx="66">
                  <c:v>355950</c:v>
                </c:pt>
                <c:pt idx="67">
                  <c:v>359950</c:v>
                </c:pt>
                <c:pt idx="68">
                  <c:v>359950</c:v>
                </c:pt>
                <c:pt idx="69">
                  <c:v>360000</c:v>
                </c:pt>
                <c:pt idx="70">
                  <c:v>360000</c:v>
                </c:pt>
                <c:pt idx="71">
                  <c:v>369950</c:v>
                </c:pt>
                <c:pt idx="72">
                  <c:v>370000</c:v>
                </c:pt>
                <c:pt idx="73">
                  <c:v>375000</c:v>
                </c:pt>
                <c:pt idx="74">
                  <c:v>375000</c:v>
                </c:pt>
                <c:pt idx="75">
                  <c:v>375000</c:v>
                </c:pt>
                <c:pt idx="76">
                  <c:v>376000</c:v>
                </c:pt>
                <c:pt idx="77">
                  <c:v>379260</c:v>
                </c:pt>
                <c:pt idx="78">
                  <c:v>379500</c:v>
                </c:pt>
                <c:pt idx="79">
                  <c:v>379500</c:v>
                </c:pt>
                <c:pt idx="80">
                  <c:v>379900</c:v>
                </c:pt>
                <c:pt idx="81">
                  <c:v>379950</c:v>
                </c:pt>
                <c:pt idx="82">
                  <c:v>380000</c:v>
                </c:pt>
                <c:pt idx="83">
                  <c:v>382000</c:v>
                </c:pt>
                <c:pt idx="84">
                  <c:v>385000</c:v>
                </c:pt>
                <c:pt idx="85">
                  <c:v>385000</c:v>
                </c:pt>
                <c:pt idx="86">
                  <c:v>390000</c:v>
                </c:pt>
                <c:pt idx="87">
                  <c:v>391000</c:v>
                </c:pt>
                <c:pt idx="88">
                  <c:v>392000</c:v>
                </c:pt>
                <c:pt idx="89">
                  <c:v>394950</c:v>
                </c:pt>
                <c:pt idx="90">
                  <c:v>400000</c:v>
                </c:pt>
                <c:pt idx="91">
                  <c:v>400000</c:v>
                </c:pt>
                <c:pt idx="92">
                  <c:v>402000</c:v>
                </c:pt>
                <c:pt idx="93">
                  <c:v>403000</c:v>
                </c:pt>
                <c:pt idx="94">
                  <c:v>408000</c:v>
                </c:pt>
                <c:pt idx="95">
                  <c:v>410000</c:v>
                </c:pt>
                <c:pt idx="96">
                  <c:v>415000</c:v>
                </c:pt>
                <c:pt idx="97">
                  <c:v>415000</c:v>
                </c:pt>
                <c:pt idx="98">
                  <c:v>420000</c:v>
                </c:pt>
                <c:pt idx="99">
                  <c:v>423000</c:v>
                </c:pt>
                <c:pt idx="100">
                  <c:v>425000</c:v>
                </c:pt>
                <c:pt idx="101">
                  <c:v>425000</c:v>
                </c:pt>
                <c:pt idx="102">
                  <c:v>425000</c:v>
                </c:pt>
                <c:pt idx="103">
                  <c:v>429950</c:v>
                </c:pt>
                <c:pt idx="104">
                  <c:v>430000</c:v>
                </c:pt>
                <c:pt idx="105">
                  <c:v>436000</c:v>
                </c:pt>
                <c:pt idx="106">
                  <c:v>437000</c:v>
                </c:pt>
                <c:pt idx="107">
                  <c:v>440000</c:v>
                </c:pt>
                <c:pt idx="108">
                  <c:v>442000</c:v>
                </c:pt>
                <c:pt idx="109">
                  <c:v>445000</c:v>
                </c:pt>
                <c:pt idx="110">
                  <c:v>445000</c:v>
                </c:pt>
                <c:pt idx="111">
                  <c:v>449000</c:v>
                </c:pt>
                <c:pt idx="112">
                  <c:v>450000</c:v>
                </c:pt>
                <c:pt idx="113">
                  <c:v>450000</c:v>
                </c:pt>
                <c:pt idx="114">
                  <c:v>455000</c:v>
                </c:pt>
                <c:pt idx="115">
                  <c:v>455000</c:v>
                </c:pt>
                <c:pt idx="116">
                  <c:v>455000</c:v>
                </c:pt>
                <c:pt idx="117">
                  <c:v>460000</c:v>
                </c:pt>
                <c:pt idx="118">
                  <c:v>465000</c:v>
                </c:pt>
                <c:pt idx="119">
                  <c:v>465000</c:v>
                </c:pt>
                <c:pt idx="120">
                  <c:v>465950</c:v>
                </c:pt>
                <c:pt idx="121">
                  <c:v>469000</c:v>
                </c:pt>
                <c:pt idx="122">
                  <c:v>470000</c:v>
                </c:pt>
                <c:pt idx="123">
                  <c:v>470000</c:v>
                </c:pt>
                <c:pt idx="124">
                  <c:v>475000</c:v>
                </c:pt>
                <c:pt idx="125">
                  <c:v>475000</c:v>
                </c:pt>
                <c:pt idx="126">
                  <c:v>475000</c:v>
                </c:pt>
                <c:pt idx="127">
                  <c:v>479000</c:v>
                </c:pt>
                <c:pt idx="128">
                  <c:v>485000</c:v>
                </c:pt>
                <c:pt idx="129">
                  <c:v>486000</c:v>
                </c:pt>
                <c:pt idx="130">
                  <c:v>487000</c:v>
                </c:pt>
                <c:pt idx="131">
                  <c:v>489000</c:v>
                </c:pt>
                <c:pt idx="132">
                  <c:v>498000</c:v>
                </c:pt>
                <c:pt idx="133">
                  <c:v>498000</c:v>
                </c:pt>
                <c:pt idx="134">
                  <c:v>500000</c:v>
                </c:pt>
                <c:pt idx="135">
                  <c:v>500000</c:v>
                </c:pt>
                <c:pt idx="136">
                  <c:v>503000</c:v>
                </c:pt>
                <c:pt idx="137">
                  <c:v>505000</c:v>
                </c:pt>
                <c:pt idx="138">
                  <c:v>505000</c:v>
                </c:pt>
                <c:pt idx="139">
                  <c:v>509500</c:v>
                </c:pt>
                <c:pt idx="140">
                  <c:v>512500</c:v>
                </c:pt>
                <c:pt idx="141">
                  <c:v>518000</c:v>
                </c:pt>
                <c:pt idx="142">
                  <c:v>519000</c:v>
                </c:pt>
                <c:pt idx="143">
                  <c:v>523000</c:v>
                </c:pt>
                <c:pt idx="144">
                  <c:v>525000</c:v>
                </c:pt>
                <c:pt idx="145">
                  <c:v>525000</c:v>
                </c:pt>
                <c:pt idx="146">
                  <c:v>526000</c:v>
                </c:pt>
                <c:pt idx="147">
                  <c:v>530000</c:v>
                </c:pt>
                <c:pt idx="148">
                  <c:v>530000</c:v>
                </c:pt>
                <c:pt idx="149">
                  <c:v>540000</c:v>
                </c:pt>
                <c:pt idx="150">
                  <c:v>540000</c:v>
                </c:pt>
                <c:pt idx="151">
                  <c:v>545000</c:v>
                </c:pt>
                <c:pt idx="152">
                  <c:v>547000</c:v>
                </c:pt>
                <c:pt idx="153">
                  <c:v>550000</c:v>
                </c:pt>
                <c:pt idx="154">
                  <c:v>555000</c:v>
                </c:pt>
                <c:pt idx="155">
                  <c:v>560000</c:v>
                </c:pt>
                <c:pt idx="156">
                  <c:v>560000</c:v>
                </c:pt>
                <c:pt idx="157">
                  <c:v>560000</c:v>
                </c:pt>
                <c:pt idx="158">
                  <c:v>563950</c:v>
                </c:pt>
                <c:pt idx="159">
                  <c:v>564500</c:v>
                </c:pt>
                <c:pt idx="160">
                  <c:v>565000</c:v>
                </c:pt>
                <c:pt idx="161">
                  <c:v>570000</c:v>
                </c:pt>
                <c:pt idx="162">
                  <c:v>572000</c:v>
                </c:pt>
                <c:pt idx="163">
                  <c:v>575000</c:v>
                </c:pt>
                <c:pt idx="164">
                  <c:v>580000</c:v>
                </c:pt>
                <c:pt idx="165">
                  <c:v>580000</c:v>
                </c:pt>
                <c:pt idx="166">
                  <c:v>585000</c:v>
                </c:pt>
                <c:pt idx="167">
                  <c:v>590000</c:v>
                </c:pt>
                <c:pt idx="168">
                  <c:v>596000</c:v>
                </c:pt>
                <c:pt idx="169">
                  <c:v>597500</c:v>
                </c:pt>
                <c:pt idx="170">
                  <c:v>599000</c:v>
                </c:pt>
                <c:pt idx="171">
                  <c:v>599000</c:v>
                </c:pt>
                <c:pt idx="172">
                  <c:v>600000</c:v>
                </c:pt>
                <c:pt idx="173">
                  <c:v>619000</c:v>
                </c:pt>
                <c:pt idx="174">
                  <c:v>620000</c:v>
                </c:pt>
                <c:pt idx="175">
                  <c:v>620000</c:v>
                </c:pt>
                <c:pt idx="176">
                  <c:v>625000</c:v>
                </c:pt>
                <c:pt idx="177">
                  <c:v>640000</c:v>
                </c:pt>
                <c:pt idx="178">
                  <c:v>649950</c:v>
                </c:pt>
                <c:pt idx="179">
                  <c:v>650000</c:v>
                </c:pt>
                <c:pt idx="180">
                  <c:v>655000</c:v>
                </c:pt>
                <c:pt idx="181">
                  <c:v>659000</c:v>
                </c:pt>
                <c:pt idx="182">
                  <c:v>659950</c:v>
                </c:pt>
                <c:pt idx="183">
                  <c:v>660000</c:v>
                </c:pt>
                <c:pt idx="184">
                  <c:v>670000</c:v>
                </c:pt>
                <c:pt idx="185">
                  <c:v>672000</c:v>
                </c:pt>
                <c:pt idx="186">
                  <c:v>680000</c:v>
                </c:pt>
                <c:pt idx="187">
                  <c:v>680000</c:v>
                </c:pt>
                <c:pt idx="188">
                  <c:v>689000</c:v>
                </c:pt>
                <c:pt idx="189">
                  <c:v>690000</c:v>
                </c:pt>
                <c:pt idx="190">
                  <c:v>691500</c:v>
                </c:pt>
                <c:pt idx="191">
                  <c:v>699000</c:v>
                </c:pt>
                <c:pt idx="192">
                  <c:v>700000</c:v>
                </c:pt>
                <c:pt idx="193">
                  <c:v>700000</c:v>
                </c:pt>
                <c:pt idx="194">
                  <c:v>700000</c:v>
                </c:pt>
                <c:pt idx="195">
                  <c:v>705000</c:v>
                </c:pt>
                <c:pt idx="196">
                  <c:v>710000</c:v>
                </c:pt>
                <c:pt idx="197">
                  <c:v>712000</c:v>
                </c:pt>
                <c:pt idx="198">
                  <c:v>720000</c:v>
                </c:pt>
                <c:pt idx="199">
                  <c:v>730000</c:v>
                </c:pt>
                <c:pt idx="200">
                  <c:v>732500</c:v>
                </c:pt>
                <c:pt idx="201">
                  <c:v>733000</c:v>
                </c:pt>
                <c:pt idx="202">
                  <c:v>739000</c:v>
                </c:pt>
                <c:pt idx="203">
                  <c:v>740000</c:v>
                </c:pt>
                <c:pt idx="204">
                  <c:v>749950</c:v>
                </c:pt>
                <c:pt idx="205">
                  <c:v>750000</c:v>
                </c:pt>
                <c:pt idx="206">
                  <c:v>752888</c:v>
                </c:pt>
                <c:pt idx="207">
                  <c:v>759950</c:v>
                </c:pt>
                <c:pt idx="208">
                  <c:v>763000</c:v>
                </c:pt>
                <c:pt idx="209">
                  <c:v>765000</c:v>
                </c:pt>
                <c:pt idx="210">
                  <c:v>766000</c:v>
                </c:pt>
                <c:pt idx="211">
                  <c:v>772000</c:v>
                </c:pt>
                <c:pt idx="212">
                  <c:v>780000</c:v>
                </c:pt>
                <c:pt idx="213">
                  <c:v>780000</c:v>
                </c:pt>
                <c:pt idx="214">
                  <c:v>798750</c:v>
                </c:pt>
                <c:pt idx="215">
                  <c:v>800000</c:v>
                </c:pt>
                <c:pt idx="216">
                  <c:v>806000</c:v>
                </c:pt>
                <c:pt idx="217">
                  <c:v>809000</c:v>
                </c:pt>
                <c:pt idx="218">
                  <c:v>819000</c:v>
                </c:pt>
                <c:pt idx="219">
                  <c:v>820000</c:v>
                </c:pt>
                <c:pt idx="220">
                  <c:v>830000</c:v>
                </c:pt>
                <c:pt idx="221">
                  <c:v>831000</c:v>
                </c:pt>
                <c:pt idx="222">
                  <c:v>838000</c:v>
                </c:pt>
                <c:pt idx="223">
                  <c:v>838400</c:v>
                </c:pt>
                <c:pt idx="224">
                  <c:v>840000</c:v>
                </c:pt>
                <c:pt idx="225">
                  <c:v>850000</c:v>
                </c:pt>
                <c:pt idx="226">
                  <c:v>851000</c:v>
                </c:pt>
                <c:pt idx="227">
                  <c:v>855000</c:v>
                </c:pt>
                <c:pt idx="228">
                  <c:v>885000</c:v>
                </c:pt>
                <c:pt idx="229">
                  <c:v>891000</c:v>
                </c:pt>
                <c:pt idx="230">
                  <c:v>896000</c:v>
                </c:pt>
                <c:pt idx="231">
                  <c:v>898000</c:v>
                </c:pt>
                <c:pt idx="232">
                  <c:v>898000</c:v>
                </c:pt>
                <c:pt idx="233">
                  <c:v>906000</c:v>
                </c:pt>
                <c:pt idx="234">
                  <c:v>906000</c:v>
                </c:pt>
                <c:pt idx="235">
                  <c:v>912000</c:v>
                </c:pt>
                <c:pt idx="236">
                  <c:v>932990</c:v>
                </c:pt>
                <c:pt idx="237">
                  <c:v>954500</c:v>
                </c:pt>
                <c:pt idx="238">
                  <c:v>982000</c:v>
                </c:pt>
                <c:pt idx="239">
                  <c:v>985000</c:v>
                </c:pt>
                <c:pt idx="240">
                  <c:v>995000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6B81-4D49-A066-DA692C251F51}"/>
            </c:ext>
          </c:extLst>
        </c:ser>
        <c:ser>
          <c:idx val="2"/>
          <c:order val="2"/>
          <c:tx>
            <c:v>3 Bathrooms</c:v>
          </c:tx>
          <c:spPr>
            <a:ln w="25400" cap="flat" cmpd="sng" algn="ctr">
              <a:noFill/>
              <a:prstDash val="sysDot"/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marker>
            <c:symbol val="circle"/>
            <c:size val="5"/>
            <c:spPr>
              <a:gradFill rotWithShape="1">
                <a:gsLst>
                  <a:gs pos="0">
                    <a:schemeClr val="accent3">
                      <a:tint val="50000"/>
                      <a:satMod val="300000"/>
                    </a:schemeClr>
                  </a:gs>
                  <a:gs pos="35000">
                    <a:schemeClr val="accent3">
                      <a:tint val="37000"/>
                      <a:satMod val="300000"/>
                    </a:schemeClr>
                  </a:gs>
                  <a:gs pos="100000">
                    <a:schemeClr val="accent3">
                      <a:tint val="15000"/>
                      <a:satMod val="350000"/>
                    </a:schemeClr>
                  </a:gs>
                </a:gsLst>
                <a:lin ang="16200000" scaled="1"/>
              </a:gradFill>
              <a:ln w="9525" cap="flat" cmpd="sng" algn="ctr">
                <a:solidFill>
                  <a:schemeClr val="accent3"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</c:spPr>
          </c:marker>
          <c:xVal>
            <c:numRef>
              <c:f>HouseSales_data!$Z$479:$Z$504</c:f>
              <c:numCache>
                <c:formatCode>General</c:formatCode>
                <c:ptCount val="26"/>
                <c:pt idx="0">
                  <c:v>1850</c:v>
                </c:pt>
                <c:pt idx="1">
                  <c:v>1320</c:v>
                </c:pt>
                <c:pt idx="2">
                  <c:v>2090</c:v>
                </c:pt>
                <c:pt idx="3">
                  <c:v>3760</c:v>
                </c:pt>
                <c:pt idx="4">
                  <c:v>2200</c:v>
                </c:pt>
                <c:pt idx="5">
                  <c:v>2120</c:v>
                </c:pt>
                <c:pt idx="6">
                  <c:v>2240</c:v>
                </c:pt>
                <c:pt idx="7">
                  <c:v>2700</c:v>
                </c:pt>
                <c:pt idx="8">
                  <c:v>1290</c:v>
                </c:pt>
                <c:pt idx="9">
                  <c:v>1520</c:v>
                </c:pt>
                <c:pt idx="10">
                  <c:v>2910</c:v>
                </c:pt>
                <c:pt idx="11">
                  <c:v>3870</c:v>
                </c:pt>
                <c:pt idx="12">
                  <c:v>3270</c:v>
                </c:pt>
                <c:pt idx="13">
                  <c:v>2260</c:v>
                </c:pt>
                <c:pt idx="14">
                  <c:v>3420</c:v>
                </c:pt>
                <c:pt idx="15">
                  <c:v>3600</c:v>
                </c:pt>
                <c:pt idx="16">
                  <c:v>1920</c:v>
                </c:pt>
                <c:pt idx="17">
                  <c:v>3000</c:v>
                </c:pt>
                <c:pt idx="18">
                  <c:v>4000</c:v>
                </c:pt>
                <c:pt idx="19">
                  <c:v>3190</c:v>
                </c:pt>
                <c:pt idx="20">
                  <c:v>2060</c:v>
                </c:pt>
                <c:pt idx="21">
                  <c:v>3840</c:v>
                </c:pt>
                <c:pt idx="22">
                  <c:v>3070</c:v>
                </c:pt>
                <c:pt idx="23">
                  <c:v>4210</c:v>
                </c:pt>
                <c:pt idx="24">
                  <c:v>3640</c:v>
                </c:pt>
                <c:pt idx="25">
                  <c:v>3050</c:v>
                </c:pt>
              </c:numCache>
            </c:numRef>
          </c:xVal>
          <c:yVal>
            <c:numRef>
              <c:f>HouseSales_data!$W$479:$W$504</c:f>
              <c:numCache>
                <c:formatCode>General</c:formatCode>
                <c:ptCount val="26"/>
                <c:pt idx="0">
                  <c:v>248000</c:v>
                </c:pt>
                <c:pt idx="1">
                  <c:v>359000</c:v>
                </c:pt>
                <c:pt idx="2">
                  <c:v>400000</c:v>
                </c:pt>
                <c:pt idx="3">
                  <c:v>429900</c:v>
                </c:pt>
                <c:pt idx="4">
                  <c:v>450000</c:v>
                </c:pt>
                <c:pt idx="5">
                  <c:v>518500</c:v>
                </c:pt>
                <c:pt idx="6">
                  <c:v>530000</c:v>
                </c:pt>
                <c:pt idx="7">
                  <c:v>569950</c:v>
                </c:pt>
                <c:pt idx="8">
                  <c:v>590000</c:v>
                </c:pt>
                <c:pt idx="9">
                  <c:v>600000</c:v>
                </c:pt>
                <c:pt idx="10">
                  <c:v>610000</c:v>
                </c:pt>
                <c:pt idx="11">
                  <c:v>645000</c:v>
                </c:pt>
                <c:pt idx="12">
                  <c:v>650000</c:v>
                </c:pt>
                <c:pt idx="13">
                  <c:v>651000</c:v>
                </c:pt>
                <c:pt idx="14">
                  <c:v>657044</c:v>
                </c:pt>
                <c:pt idx="15">
                  <c:v>660000</c:v>
                </c:pt>
                <c:pt idx="16">
                  <c:v>667500</c:v>
                </c:pt>
                <c:pt idx="17">
                  <c:v>688000</c:v>
                </c:pt>
                <c:pt idx="18">
                  <c:v>688000</c:v>
                </c:pt>
                <c:pt idx="19">
                  <c:v>765000</c:v>
                </c:pt>
                <c:pt idx="20">
                  <c:v>800000</c:v>
                </c:pt>
                <c:pt idx="21">
                  <c:v>840000</c:v>
                </c:pt>
                <c:pt idx="22">
                  <c:v>850000</c:v>
                </c:pt>
                <c:pt idx="23">
                  <c:v>884744</c:v>
                </c:pt>
                <c:pt idx="24">
                  <c:v>939000</c:v>
                </c:pt>
                <c:pt idx="25">
                  <c:v>950000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6B81-4D49-A066-DA692C251F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819701904"/>
        <c:axId val="-1851159072"/>
      </c:scatterChart>
      <c:valAx>
        <c:axId val="-181970190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Sqft. of Homes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dk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rnd">
            <a:solidFill>
              <a:schemeClr val="dk1">
                <a:lumMod val="20000"/>
                <a:lumOff val="8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851159072"/>
        <c:crosses val="autoZero"/>
        <c:crossBetween val="midCat"/>
      </c:valAx>
      <c:valAx>
        <c:axId val="-18511590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Sale Price of Homes ($)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dk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0"/>
        <c:majorTickMark val="none"/>
        <c:minorTickMark val="none"/>
        <c:tickLblPos val="nextTo"/>
        <c:spPr>
          <a:noFill/>
          <a:ln w="9525" cap="rnd">
            <a:solidFill>
              <a:schemeClr val="dk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819701904"/>
        <c:crosses val="autoZero"/>
        <c:crossBetween val="midCat"/>
      </c:valAx>
      <c:spPr>
        <a:gradFill>
          <a:gsLst>
            <a:gs pos="100000">
              <a:schemeClr val="lt1">
                <a:lumMod val="95000"/>
              </a:schemeClr>
            </a:gs>
            <a:gs pos="0">
              <a:schemeClr val="lt1">
                <a:alpha val="0"/>
              </a:schemeClr>
            </a:gs>
          </a:gsLst>
          <a:lin ang="5400000" scaled="0"/>
        </a:gra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spc="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cap="none" spc="20" baseline="0">
                <a:solidFill>
                  <a:schemeClr val="dk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Price &amp; Squarefeet of Homes by Grade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cap="none" spc="20" baseline="0">
              <a:solidFill>
                <a:schemeClr val="dk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5</c:v>
          </c:tx>
          <c:spPr>
            <a:ln w="25400" cap="flat" cmpd="sng" algn="ctr">
              <a:noFill/>
              <a:prstDash val="sysDot"/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marker>
            <c:symbol val="circle"/>
            <c:size val="5"/>
            <c:spPr>
              <a:gradFill rotWithShape="1">
                <a:gsLst>
                  <a:gs pos="0">
                    <a:schemeClr val="accent1">
                      <a:tint val="50000"/>
                      <a:satMod val="300000"/>
                    </a:schemeClr>
                  </a:gs>
                  <a:gs pos="35000">
                    <a:schemeClr val="accent1">
                      <a:tint val="37000"/>
                      <a:satMod val="300000"/>
                    </a:schemeClr>
                  </a:gs>
                  <a:gs pos="100000">
                    <a:schemeClr val="accent1">
                      <a:tint val="15000"/>
                      <a:satMod val="350000"/>
                    </a:schemeClr>
                  </a:gs>
                </a:gsLst>
                <a:lin ang="16200000" scaled="1"/>
              </a:gradFill>
              <a:ln w="9525" cap="flat" cmpd="sng" algn="ctr">
                <a:solidFill>
                  <a:schemeClr val="accent1"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</c:spPr>
          </c:marker>
          <c:xVal>
            <c:numRef>
              <c:f>HouseSales_data!$AG$5:$AG$12</c:f>
              <c:numCache>
                <c:formatCode>General</c:formatCode>
                <c:ptCount val="8"/>
                <c:pt idx="0">
                  <c:v>1010</c:v>
                </c:pt>
                <c:pt idx="1">
                  <c:v>960</c:v>
                </c:pt>
                <c:pt idx="2">
                  <c:v>730</c:v>
                </c:pt>
                <c:pt idx="3">
                  <c:v>1090</c:v>
                </c:pt>
                <c:pt idx="4">
                  <c:v>1420</c:v>
                </c:pt>
                <c:pt idx="5">
                  <c:v>910</c:v>
                </c:pt>
                <c:pt idx="6">
                  <c:v>833</c:v>
                </c:pt>
                <c:pt idx="7">
                  <c:v>1010</c:v>
                </c:pt>
              </c:numCache>
            </c:numRef>
          </c:xVal>
          <c:yVal>
            <c:numRef>
              <c:f>HouseSales_data!$AD$5:$AD$12</c:f>
              <c:numCache>
                <c:formatCode>General</c:formatCode>
                <c:ptCount val="8"/>
                <c:pt idx="0">
                  <c:v>155000</c:v>
                </c:pt>
                <c:pt idx="1">
                  <c:v>180000</c:v>
                </c:pt>
                <c:pt idx="2">
                  <c:v>217000</c:v>
                </c:pt>
                <c:pt idx="3">
                  <c:v>219500</c:v>
                </c:pt>
                <c:pt idx="4">
                  <c:v>240000</c:v>
                </c:pt>
                <c:pt idx="5">
                  <c:v>265000</c:v>
                </c:pt>
                <c:pt idx="6">
                  <c:v>517534</c:v>
                </c:pt>
                <c:pt idx="7">
                  <c:v>658000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9B6-B940-9E19-E65E63D272B9}"/>
            </c:ext>
          </c:extLst>
        </c:ser>
        <c:ser>
          <c:idx val="1"/>
          <c:order val="1"/>
          <c:tx>
            <c:v>6</c:v>
          </c:tx>
          <c:spPr>
            <a:ln w="25400" cap="flat" cmpd="sng" algn="ctr">
              <a:noFill/>
              <a:prstDash val="sysDot"/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marker>
            <c:symbol val="circle"/>
            <c:size val="5"/>
            <c:spPr>
              <a:gradFill rotWithShape="1">
                <a:gsLst>
                  <a:gs pos="0">
                    <a:schemeClr val="accent2">
                      <a:tint val="50000"/>
                      <a:satMod val="300000"/>
                    </a:schemeClr>
                  </a:gs>
                  <a:gs pos="35000">
                    <a:schemeClr val="accent2">
                      <a:tint val="37000"/>
                      <a:satMod val="300000"/>
                    </a:schemeClr>
                  </a:gs>
                  <a:gs pos="100000">
                    <a:schemeClr val="accent2">
                      <a:tint val="15000"/>
                      <a:satMod val="350000"/>
                    </a:schemeClr>
                  </a:gs>
                </a:gsLst>
                <a:lin ang="16200000" scaled="1"/>
              </a:gradFill>
              <a:ln w="9525" cap="flat" cmpd="sng" algn="ctr">
                <a:solidFill>
                  <a:schemeClr val="accent2"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</c:spPr>
          </c:marker>
          <c:xVal>
            <c:numRef>
              <c:f>HouseSales_data!$AG$13:$AG$66</c:f>
              <c:numCache>
                <c:formatCode>General</c:formatCode>
                <c:ptCount val="54"/>
                <c:pt idx="0">
                  <c:v>1230</c:v>
                </c:pt>
                <c:pt idx="1">
                  <c:v>1090</c:v>
                </c:pt>
                <c:pt idx="2">
                  <c:v>1790</c:v>
                </c:pt>
                <c:pt idx="3">
                  <c:v>1010</c:v>
                </c:pt>
                <c:pt idx="4">
                  <c:v>770</c:v>
                </c:pt>
                <c:pt idx="5">
                  <c:v>1100</c:v>
                </c:pt>
                <c:pt idx="6">
                  <c:v>1100</c:v>
                </c:pt>
                <c:pt idx="7">
                  <c:v>1370</c:v>
                </c:pt>
                <c:pt idx="8">
                  <c:v>1120</c:v>
                </c:pt>
                <c:pt idx="9">
                  <c:v>900</c:v>
                </c:pt>
                <c:pt idx="10">
                  <c:v>1040</c:v>
                </c:pt>
                <c:pt idx="11">
                  <c:v>710</c:v>
                </c:pt>
                <c:pt idx="12">
                  <c:v>1310</c:v>
                </c:pt>
                <c:pt idx="13">
                  <c:v>1120</c:v>
                </c:pt>
                <c:pt idx="14">
                  <c:v>900</c:v>
                </c:pt>
                <c:pt idx="15">
                  <c:v>2140</c:v>
                </c:pt>
                <c:pt idx="16">
                  <c:v>1140</c:v>
                </c:pt>
                <c:pt idx="17">
                  <c:v>590</c:v>
                </c:pt>
                <c:pt idx="18">
                  <c:v>1910</c:v>
                </c:pt>
                <c:pt idx="19">
                  <c:v>1470</c:v>
                </c:pt>
                <c:pt idx="20">
                  <c:v>990</c:v>
                </c:pt>
                <c:pt idx="21">
                  <c:v>1070</c:v>
                </c:pt>
                <c:pt idx="22">
                  <c:v>770</c:v>
                </c:pt>
                <c:pt idx="23">
                  <c:v>1650</c:v>
                </c:pt>
                <c:pt idx="24">
                  <c:v>670</c:v>
                </c:pt>
                <c:pt idx="25">
                  <c:v>1400</c:v>
                </c:pt>
                <c:pt idx="26">
                  <c:v>2080</c:v>
                </c:pt>
                <c:pt idx="27">
                  <c:v>980</c:v>
                </c:pt>
                <c:pt idx="28">
                  <c:v>890</c:v>
                </c:pt>
                <c:pt idx="29">
                  <c:v>720</c:v>
                </c:pt>
                <c:pt idx="30">
                  <c:v>1600</c:v>
                </c:pt>
                <c:pt idx="31">
                  <c:v>1250</c:v>
                </c:pt>
                <c:pt idx="32">
                  <c:v>1280</c:v>
                </c:pt>
                <c:pt idx="33">
                  <c:v>2300</c:v>
                </c:pt>
                <c:pt idx="34">
                  <c:v>1190</c:v>
                </c:pt>
                <c:pt idx="35">
                  <c:v>1180</c:v>
                </c:pt>
                <c:pt idx="36">
                  <c:v>1550</c:v>
                </c:pt>
                <c:pt idx="37">
                  <c:v>1240</c:v>
                </c:pt>
                <c:pt idx="38">
                  <c:v>1130</c:v>
                </c:pt>
                <c:pt idx="39">
                  <c:v>1250</c:v>
                </c:pt>
                <c:pt idx="40">
                  <c:v>1020</c:v>
                </c:pt>
                <c:pt idx="41">
                  <c:v>960</c:v>
                </c:pt>
                <c:pt idx="42">
                  <c:v>1840</c:v>
                </c:pt>
                <c:pt idx="43">
                  <c:v>1480</c:v>
                </c:pt>
                <c:pt idx="44">
                  <c:v>1600</c:v>
                </c:pt>
                <c:pt idx="45">
                  <c:v>920</c:v>
                </c:pt>
                <c:pt idx="46">
                  <c:v>1540</c:v>
                </c:pt>
                <c:pt idx="47">
                  <c:v>810</c:v>
                </c:pt>
                <c:pt idx="48">
                  <c:v>2380</c:v>
                </c:pt>
                <c:pt idx="49">
                  <c:v>1130</c:v>
                </c:pt>
                <c:pt idx="50">
                  <c:v>900</c:v>
                </c:pt>
                <c:pt idx="51">
                  <c:v>1060</c:v>
                </c:pt>
                <c:pt idx="52">
                  <c:v>1360</c:v>
                </c:pt>
                <c:pt idx="53">
                  <c:v>2206</c:v>
                </c:pt>
              </c:numCache>
            </c:numRef>
          </c:xVal>
          <c:yVal>
            <c:numRef>
              <c:f>HouseSales_data!$AD$13:$AD$66</c:f>
              <c:numCache>
                <c:formatCode>General</c:formatCode>
                <c:ptCount val="54"/>
                <c:pt idx="0">
                  <c:v>125000</c:v>
                </c:pt>
                <c:pt idx="1">
                  <c:v>143000</c:v>
                </c:pt>
                <c:pt idx="2">
                  <c:v>179000</c:v>
                </c:pt>
                <c:pt idx="3">
                  <c:v>179900</c:v>
                </c:pt>
                <c:pt idx="4">
                  <c:v>180000</c:v>
                </c:pt>
                <c:pt idx="5">
                  <c:v>184000</c:v>
                </c:pt>
                <c:pt idx="6">
                  <c:v>190000</c:v>
                </c:pt>
                <c:pt idx="7">
                  <c:v>199950</c:v>
                </c:pt>
                <c:pt idx="8">
                  <c:v>202500</c:v>
                </c:pt>
                <c:pt idx="9">
                  <c:v>210000</c:v>
                </c:pt>
                <c:pt idx="10">
                  <c:v>212000</c:v>
                </c:pt>
                <c:pt idx="11">
                  <c:v>215000</c:v>
                </c:pt>
                <c:pt idx="12">
                  <c:v>216000</c:v>
                </c:pt>
                <c:pt idx="13">
                  <c:v>219900</c:v>
                </c:pt>
                <c:pt idx="14">
                  <c:v>225000</c:v>
                </c:pt>
                <c:pt idx="15">
                  <c:v>236500</c:v>
                </c:pt>
                <c:pt idx="16">
                  <c:v>239950</c:v>
                </c:pt>
                <c:pt idx="17">
                  <c:v>240000</c:v>
                </c:pt>
                <c:pt idx="18">
                  <c:v>240000</c:v>
                </c:pt>
                <c:pt idx="19">
                  <c:v>241000</c:v>
                </c:pt>
                <c:pt idx="20">
                  <c:v>245000</c:v>
                </c:pt>
                <c:pt idx="21">
                  <c:v>249000</c:v>
                </c:pt>
                <c:pt idx="22">
                  <c:v>264950</c:v>
                </c:pt>
                <c:pt idx="23">
                  <c:v>265000</c:v>
                </c:pt>
                <c:pt idx="24">
                  <c:v>279000</c:v>
                </c:pt>
                <c:pt idx="25">
                  <c:v>279900</c:v>
                </c:pt>
                <c:pt idx="26">
                  <c:v>280000</c:v>
                </c:pt>
                <c:pt idx="27">
                  <c:v>280000</c:v>
                </c:pt>
                <c:pt idx="28">
                  <c:v>283000</c:v>
                </c:pt>
                <c:pt idx="29">
                  <c:v>285000</c:v>
                </c:pt>
                <c:pt idx="30">
                  <c:v>286000</c:v>
                </c:pt>
                <c:pt idx="31">
                  <c:v>295000</c:v>
                </c:pt>
                <c:pt idx="32">
                  <c:v>299500</c:v>
                </c:pt>
                <c:pt idx="33">
                  <c:v>303000</c:v>
                </c:pt>
                <c:pt idx="34">
                  <c:v>311000</c:v>
                </c:pt>
                <c:pt idx="35">
                  <c:v>313000</c:v>
                </c:pt>
                <c:pt idx="36">
                  <c:v>313000</c:v>
                </c:pt>
                <c:pt idx="37">
                  <c:v>319950</c:v>
                </c:pt>
                <c:pt idx="38">
                  <c:v>322500</c:v>
                </c:pt>
                <c:pt idx="39">
                  <c:v>350000</c:v>
                </c:pt>
                <c:pt idx="40">
                  <c:v>364000</c:v>
                </c:pt>
                <c:pt idx="41">
                  <c:v>365000</c:v>
                </c:pt>
                <c:pt idx="42">
                  <c:v>375000</c:v>
                </c:pt>
                <c:pt idx="43">
                  <c:v>398000</c:v>
                </c:pt>
                <c:pt idx="44">
                  <c:v>425000</c:v>
                </c:pt>
                <c:pt idx="45">
                  <c:v>427000</c:v>
                </c:pt>
                <c:pt idx="46">
                  <c:v>430000</c:v>
                </c:pt>
                <c:pt idx="47">
                  <c:v>450000</c:v>
                </c:pt>
                <c:pt idx="48">
                  <c:v>455000</c:v>
                </c:pt>
                <c:pt idx="49">
                  <c:v>460000</c:v>
                </c:pt>
                <c:pt idx="50">
                  <c:v>465000</c:v>
                </c:pt>
                <c:pt idx="51">
                  <c:v>510000</c:v>
                </c:pt>
                <c:pt idx="52">
                  <c:v>763000</c:v>
                </c:pt>
                <c:pt idx="53">
                  <c:v>780000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99B6-B940-9E19-E65E63D272B9}"/>
            </c:ext>
          </c:extLst>
        </c:ser>
        <c:ser>
          <c:idx val="2"/>
          <c:order val="2"/>
          <c:tx>
            <c:v>7</c:v>
          </c:tx>
          <c:spPr>
            <a:ln w="25400" cap="flat" cmpd="sng" algn="ctr">
              <a:noFill/>
              <a:prstDash val="sysDot"/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marker>
            <c:symbol val="circle"/>
            <c:size val="5"/>
            <c:spPr>
              <a:gradFill rotWithShape="1">
                <a:gsLst>
                  <a:gs pos="0">
                    <a:schemeClr val="accent3">
                      <a:tint val="50000"/>
                      <a:satMod val="300000"/>
                    </a:schemeClr>
                  </a:gs>
                  <a:gs pos="35000">
                    <a:schemeClr val="accent3">
                      <a:tint val="37000"/>
                      <a:satMod val="300000"/>
                    </a:schemeClr>
                  </a:gs>
                  <a:gs pos="100000">
                    <a:schemeClr val="accent3">
                      <a:tint val="15000"/>
                      <a:satMod val="350000"/>
                    </a:schemeClr>
                  </a:gs>
                </a:gsLst>
                <a:lin ang="16200000" scaled="1"/>
              </a:gradFill>
              <a:ln w="9525" cap="flat" cmpd="sng" algn="ctr">
                <a:solidFill>
                  <a:schemeClr val="accent3"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</c:spPr>
          </c:marker>
          <c:xVal>
            <c:numRef>
              <c:f>HouseSales_data!$AG$67:$AG$298</c:f>
              <c:numCache>
                <c:formatCode>General</c:formatCode>
                <c:ptCount val="232"/>
                <c:pt idx="0">
                  <c:v>970</c:v>
                </c:pt>
                <c:pt idx="1">
                  <c:v>1090</c:v>
                </c:pt>
                <c:pt idx="2">
                  <c:v>1240</c:v>
                </c:pt>
                <c:pt idx="3">
                  <c:v>1460</c:v>
                </c:pt>
                <c:pt idx="4">
                  <c:v>1080</c:v>
                </c:pt>
                <c:pt idx="5">
                  <c:v>1490</c:v>
                </c:pt>
                <c:pt idx="6">
                  <c:v>1390</c:v>
                </c:pt>
                <c:pt idx="7">
                  <c:v>2030</c:v>
                </c:pt>
                <c:pt idx="8">
                  <c:v>860</c:v>
                </c:pt>
                <c:pt idx="9">
                  <c:v>1080</c:v>
                </c:pt>
                <c:pt idx="10">
                  <c:v>1350</c:v>
                </c:pt>
                <c:pt idx="11">
                  <c:v>1340</c:v>
                </c:pt>
                <c:pt idx="12">
                  <c:v>1300</c:v>
                </c:pt>
                <c:pt idx="13">
                  <c:v>880</c:v>
                </c:pt>
                <c:pt idx="14">
                  <c:v>1800</c:v>
                </c:pt>
                <c:pt idx="15">
                  <c:v>1280</c:v>
                </c:pt>
                <c:pt idx="16">
                  <c:v>1560</c:v>
                </c:pt>
                <c:pt idx="17">
                  <c:v>1460</c:v>
                </c:pt>
                <c:pt idx="18">
                  <c:v>2060</c:v>
                </c:pt>
                <c:pt idx="19">
                  <c:v>1530</c:v>
                </c:pt>
                <c:pt idx="20">
                  <c:v>940</c:v>
                </c:pt>
                <c:pt idx="21">
                  <c:v>1710</c:v>
                </c:pt>
                <c:pt idx="22">
                  <c:v>1850</c:v>
                </c:pt>
                <c:pt idx="23">
                  <c:v>1050</c:v>
                </c:pt>
                <c:pt idx="24">
                  <c:v>1860</c:v>
                </c:pt>
                <c:pt idx="25">
                  <c:v>1670</c:v>
                </c:pt>
                <c:pt idx="26">
                  <c:v>1670</c:v>
                </c:pt>
                <c:pt idx="27">
                  <c:v>1710</c:v>
                </c:pt>
                <c:pt idx="28">
                  <c:v>1260</c:v>
                </c:pt>
                <c:pt idx="29">
                  <c:v>1010</c:v>
                </c:pt>
                <c:pt idx="30">
                  <c:v>1920</c:v>
                </c:pt>
                <c:pt idx="31">
                  <c:v>1690</c:v>
                </c:pt>
                <c:pt idx="32">
                  <c:v>2050</c:v>
                </c:pt>
                <c:pt idx="33">
                  <c:v>1810</c:v>
                </c:pt>
                <c:pt idx="34">
                  <c:v>1140</c:v>
                </c:pt>
                <c:pt idx="35">
                  <c:v>1470</c:v>
                </c:pt>
                <c:pt idx="36">
                  <c:v>1370</c:v>
                </c:pt>
                <c:pt idx="37">
                  <c:v>1000</c:v>
                </c:pt>
                <c:pt idx="38">
                  <c:v>1090</c:v>
                </c:pt>
                <c:pt idx="39">
                  <c:v>1600</c:v>
                </c:pt>
                <c:pt idx="40">
                  <c:v>1700</c:v>
                </c:pt>
                <c:pt idx="41">
                  <c:v>1420</c:v>
                </c:pt>
                <c:pt idx="42">
                  <c:v>1420</c:v>
                </c:pt>
                <c:pt idx="43">
                  <c:v>1520</c:v>
                </c:pt>
                <c:pt idx="44">
                  <c:v>1670</c:v>
                </c:pt>
                <c:pt idx="45">
                  <c:v>1390</c:v>
                </c:pt>
                <c:pt idx="46">
                  <c:v>2600</c:v>
                </c:pt>
                <c:pt idx="47">
                  <c:v>1660</c:v>
                </c:pt>
                <c:pt idx="48">
                  <c:v>1560</c:v>
                </c:pt>
                <c:pt idx="49">
                  <c:v>1710</c:v>
                </c:pt>
                <c:pt idx="50">
                  <c:v>2000</c:v>
                </c:pt>
                <c:pt idx="51">
                  <c:v>2160</c:v>
                </c:pt>
                <c:pt idx="52">
                  <c:v>1610</c:v>
                </c:pt>
                <c:pt idx="53">
                  <c:v>1940</c:v>
                </c:pt>
                <c:pt idx="54">
                  <c:v>1980</c:v>
                </c:pt>
                <c:pt idx="55">
                  <c:v>1510</c:v>
                </c:pt>
                <c:pt idx="56">
                  <c:v>1770</c:v>
                </c:pt>
                <c:pt idx="57">
                  <c:v>1600</c:v>
                </c:pt>
                <c:pt idx="58">
                  <c:v>2130</c:v>
                </c:pt>
                <c:pt idx="59">
                  <c:v>1150</c:v>
                </c:pt>
                <c:pt idx="60">
                  <c:v>1870</c:v>
                </c:pt>
                <c:pt idx="61">
                  <c:v>1390</c:v>
                </c:pt>
                <c:pt idx="62">
                  <c:v>2099</c:v>
                </c:pt>
                <c:pt idx="63">
                  <c:v>1677</c:v>
                </c:pt>
                <c:pt idx="64">
                  <c:v>2100</c:v>
                </c:pt>
                <c:pt idx="65">
                  <c:v>1600</c:v>
                </c:pt>
                <c:pt idx="66">
                  <c:v>1750</c:v>
                </c:pt>
                <c:pt idx="67">
                  <c:v>1880</c:v>
                </c:pt>
                <c:pt idx="68">
                  <c:v>1110</c:v>
                </c:pt>
                <c:pt idx="69">
                  <c:v>2600</c:v>
                </c:pt>
                <c:pt idx="70">
                  <c:v>1290</c:v>
                </c:pt>
                <c:pt idx="71">
                  <c:v>1870</c:v>
                </c:pt>
                <c:pt idx="72">
                  <c:v>1010</c:v>
                </c:pt>
                <c:pt idx="73">
                  <c:v>1150</c:v>
                </c:pt>
                <c:pt idx="74">
                  <c:v>1210</c:v>
                </c:pt>
                <c:pt idx="75">
                  <c:v>1890</c:v>
                </c:pt>
                <c:pt idx="76">
                  <c:v>2660</c:v>
                </c:pt>
                <c:pt idx="77">
                  <c:v>1654</c:v>
                </c:pt>
                <c:pt idx="78">
                  <c:v>2080</c:v>
                </c:pt>
                <c:pt idx="79">
                  <c:v>1480</c:v>
                </c:pt>
                <c:pt idx="80">
                  <c:v>1760</c:v>
                </c:pt>
                <c:pt idx="81">
                  <c:v>1390</c:v>
                </c:pt>
                <c:pt idx="82">
                  <c:v>920</c:v>
                </c:pt>
                <c:pt idx="83">
                  <c:v>1400</c:v>
                </c:pt>
                <c:pt idx="84">
                  <c:v>1760</c:v>
                </c:pt>
                <c:pt idx="85">
                  <c:v>1380</c:v>
                </c:pt>
                <c:pt idx="86">
                  <c:v>1590</c:v>
                </c:pt>
                <c:pt idx="87">
                  <c:v>1040</c:v>
                </c:pt>
                <c:pt idx="88">
                  <c:v>1080</c:v>
                </c:pt>
                <c:pt idx="89">
                  <c:v>860</c:v>
                </c:pt>
                <c:pt idx="90">
                  <c:v>2380</c:v>
                </c:pt>
                <c:pt idx="91">
                  <c:v>1680</c:v>
                </c:pt>
                <c:pt idx="92">
                  <c:v>1170</c:v>
                </c:pt>
                <c:pt idx="93">
                  <c:v>2235</c:v>
                </c:pt>
                <c:pt idx="94">
                  <c:v>1740</c:v>
                </c:pt>
                <c:pt idx="95">
                  <c:v>1720</c:v>
                </c:pt>
                <c:pt idx="96">
                  <c:v>1110</c:v>
                </c:pt>
                <c:pt idx="97">
                  <c:v>1010</c:v>
                </c:pt>
                <c:pt idx="98">
                  <c:v>940</c:v>
                </c:pt>
                <c:pt idx="99">
                  <c:v>1430</c:v>
                </c:pt>
                <c:pt idx="100">
                  <c:v>1180</c:v>
                </c:pt>
                <c:pt idx="101">
                  <c:v>1860</c:v>
                </c:pt>
                <c:pt idx="102">
                  <c:v>3390</c:v>
                </c:pt>
                <c:pt idx="103">
                  <c:v>1850</c:v>
                </c:pt>
                <c:pt idx="104">
                  <c:v>1170</c:v>
                </c:pt>
                <c:pt idx="105">
                  <c:v>1370</c:v>
                </c:pt>
                <c:pt idx="106">
                  <c:v>1180</c:v>
                </c:pt>
                <c:pt idx="107">
                  <c:v>1960</c:v>
                </c:pt>
                <c:pt idx="108">
                  <c:v>960</c:v>
                </c:pt>
                <c:pt idx="109">
                  <c:v>1150</c:v>
                </c:pt>
                <c:pt idx="110">
                  <c:v>1320</c:v>
                </c:pt>
                <c:pt idx="111">
                  <c:v>1240</c:v>
                </c:pt>
                <c:pt idx="112">
                  <c:v>2080</c:v>
                </c:pt>
                <c:pt idx="113">
                  <c:v>1150</c:v>
                </c:pt>
                <c:pt idx="114">
                  <c:v>1640</c:v>
                </c:pt>
                <c:pt idx="115">
                  <c:v>1280</c:v>
                </c:pt>
                <c:pt idx="116">
                  <c:v>1360</c:v>
                </c:pt>
                <c:pt idx="117">
                  <c:v>1110</c:v>
                </c:pt>
                <c:pt idx="118">
                  <c:v>750</c:v>
                </c:pt>
                <c:pt idx="119">
                  <c:v>1160</c:v>
                </c:pt>
                <c:pt idx="120">
                  <c:v>1240</c:v>
                </c:pt>
                <c:pt idx="121">
                  <c:v>1770</c:v>
                </c:pt>
                <c:pt idx="122">
                  <c:v>1000</c:v>
                </c:pt>
                <c:pt idx="123">
                  <c:v>1730</c:v>
                </c:pt>
                <c:pt idx="124">
                  <c:v>2070</c:v>
                </c:pt>
                <c:pt idx="125">
                  <c:v>2120</c:v>
                </c:pt>
                <c:pt idx="126">
                  <c:v>1800</c:v>
                </c:pt>
                <c:pt idx="127">
                  <c:v>1410</c:v>
                </c:pt>
                <c:pt idx="128">
                  <c:v>1320</c:v>
                </c:pt>
                <c:pt idx="129">
                  <c:v>930</c:v>
                </c:pt>
                <c:pt idx="130">
                  <c:v>1970</c:v>
                </c:pt>
                <c:pt idx="131">
                  <c:v>2360</c:v>
                </c:pt>
                <c:pt idx="132">
                  <c:v>2370</c:v>
                </c:pt>
                <c:pt idx="133">
                  <c:v>1720</c:v>
                </c:pt>
                <c:pt idx="134">
                  <c:v>1470</c:v>
                </c:pt>
                <c:pt idx="135">
                  <c:v>1170</c:v>
                </c:pt>
                <c:pt idx="136">
                  <c:v>1960</c:v>
                </c:pt>
                <c:pt idx="137">
                  <c:v>1640</c:v>
                </c:pt>
                <c:pt idx="138">
                  <c:v>1480</c:v>
                </c:pt>
                <c:pt idx="139">
                  <c:v>1270</c:v>
                </c:pt>
                <c:pt idx="140">
                  <c:v>2030</c:v>
                </c:pt>
                <c:pt idx="141">
                  <c:v>800</c:v>
                </c:pt>
                <c:pt idx="142">
                  <c:v>1280</c:v>
                </c:pt>
                <c:pt idx="143">
                  <c:v>1180</c:v>
                </c:pt>
                <c:pt idx="144">
                  <c:v>1640</c:v>
                </c:pt>
                <c:pt idx="145">
                  <c:v>1150</c:v>
                </c:pt>
                <c:pt idx="146">
                  <c:v>920</c:v>
                </c:pt>
                <c:pt idx="147">
                  <c:v>1640</c:v>
                </c:pt>
                <c:pt idx="148">
                  <c:v>2150</c:v>
                </c:pt>
                <c:pt idx="149">
                  <c:v>1130</c:v>
                </c:pt>
                <c:pt idx="150">
                  <c:v>1100</c:v>
                </c:pt>
                <c:pt idx="151">
                  <c:v>1300</c:v>
                </c:pt>
                <c:pt idx="152">
                  <c:v>1180</c:v>
                </c:pt>
                <c:pt idx="153">
                  <c:v>2270</c:v>
                </c:pt>
                <c:pt idx="154">
                  <c:v>1730</c:v>
                </c:pt>
                <c:pt idx="155">
                  <c:v>1230</c:v>
                </c:pt>
                <c:pt idx="156">
                  <c:v>1450</c:v>
                </c:pt>
                <c:pt idx="157">
                  <c:v>1570</c:v>
                </c:pt>
                <c:pt idx="158">
                  <c:v>1780</c:v>
                </c:pt>
                <c:pt idx="159">
                  <c:v>1100</c:v>
                </c:pt>
                <c:pt idx="160">
                  <c:v>1240</c:v>
                </c:pt>
                <c:pt idx="161">
                  <c:v>1860</c:v>
                </c:pt>
                <c:pt idx="162">
                  <c:v>1560</c:v>
                </c:pt>
                <c:pt idx="163">
                  <c:v>1520</c:v>
                </c:pt>
                <c:pt idx="164">
                  <c:v>1350</c:v>
                </c:pt>
                <c:pt idx="165">
                  <c:v>2200</c:v>
                </c:pt>
                <c:pt idx="166">
                  <c:v>1330</c:v>
                </c:pt>
                <c:pt idx="167">
                  <c:v>1560</c:v>
                </c:pt>
                <c:pt idx="168">
                  <c:v>2000</c:v>
                </c:pt>
                <c:pt idx="169">
                  <c:v>1430</c:v>
                </c:pt>
                <c:pt idx="170">
                  <c:v>850</c:v>
                </c:pt>
                <c:pt idx="171">
                  <c:v>1670</c:v>
                </c:pt>
                <c:pt idx="172">
                  <c:v>1120</c:v>
                </c:pt>
                <c:pt idx="173">
                  <c:v>1390</c:v>
                </c:pt>
                <c:pt idx="174">
                  <c:v>2340</c:v>
                </c:pt>
                <c:pt idx="175">
                  <c:v>1500</c:v>
                </c:pt>
                <c:pt idx="176">
                  <c:v>1440</c:v>
                </c:pt>
                <c:pt idx="177">
                  <c:v>1550</c:v>
                </c:pt>
                <c:pt idx="178">
                  <c:v>2040</c:v>
                </c:pt>
                <c:pt idx="179">
                  <c:v>1920</c:v>
                </c:pt>
                <c:pt idx="180">
                  <c:v>1500</c:v>
                </c:pt>
                <c:pt idx="181">
                  <c:v>2120</c:v>
                </c:pt>
                <c:pt idx="182">
                  <c:v>2020</c:v>
                </c:pt>
                <c:pt idx="183">
                  <c:v>2270</c:v>
                </c:pt>
                <c:pt idx="184">
                  <c:v>2060</c:v>
                </c:pt>
                <c:pt idx="185">
                  <c:v>1800</c:v>
                </c:pt>
                <c:pt idx="186">
                  <c:v>2260</c:v>
                </c:pt>
                <c:pt idx="187">
                  <c:v>2070</c:v>
                </c:pt>
                <c:pt idx="188">
                  <c:v>1480</c:v>
                </c:pt>
                <c:pt idx="189">
                  <c:v>1540</c:v>
                </c:pt>
                <c:pt idx="190">
                  <c:v>1610</c:v>
                </c:pt>
                <c:pt idx="191">
                  <c:v>1610</c:v>
                </c:pt>
                <c:pt idx="192">
                  <c:v>1740</c:v>
                </c:pt>
                <c:pt idx="193">
                  <c:v>1950</c:v>
                </c:pt>
                <c:pt idx="194">
                  <c:v>1230</c:v>
                </c:pt>
                <c:pt idx="195">
                  <c:v>1000</c:v>
                </c:pt>
                <c:pt idx="196">
                  <c:v>1530</c:v>
                </c:pt>
                <c:pt idx="197">
                  <c:v>2530</c:v>
                </c:pt>
                <c:pt idx="198">
                  <c:v>2240</c:v>
                </c:pt>
                <c:pt idx="199">
                  <c:v>1430</c:v>
                </c:pt>
                <c:pt idx="200">
                  <c:v>2150</c:v>
                </c:pt>
                <c:pt idx="201">
                  <c:v>930</c:v>
                </c:pt>
                <c:pt idx="202">
                  <c:v>1800</c:v>
                </c:pt>
                <c:pt idx="203">
                  <c:v>1300</c:v>
                </c:pt>
                <c:pt idx="204">
                  <c:v>2910</c:v>
                </c:pt>
                <c:pt idx="205">
                  <c:v>1590</c:v>
                </c:pt>
                <c:pt idx="206">
                  <c:v>1760</c:v>
                </c:pt>
                <c:pt idx="207">
                  <c:v>2150</c:v>
                </c:pt>
                <c:pt idx="208">
                  <c:v>1960</c:v>
                </c:pt>
                <c:pt idx="209">
                  <c:v>1410</c:v>
                </c:pt>
                <c:pt idx="210">
                  <c:v>1290</c:v>
                </c:pt>
                <c:pt idx="211">
                  <c:v>1520</c:v>
                </c:pt>
                <c:pt idx="212">
                  <c:v>1720</c:v>
                </c:pt>
                <c:pt idx="213">
                  <c:v>1530</c:v>
                </c:pt>
                <c:pt idx="214">
                  <c:v>2550</c:v>
                </c:pt>
                <c:pt idx="215">
                  <c:v>1450</c:v>
                </c:pt>
                <c:pt idx="216">
                  <c:v>1660</c:v>
                </c:pt>
                <c:pt idx="217">
                  <c:v>2090</c:v>
                </c:pt>
                <c:pt idx="218">
                  <c:v>1490</c:v>
                </c:pt>
                <c:pt idx="219">
                  <c:v>1820</c:v>
                </c:pt>
                <c:pt idx="220">
                  <c:v>2600</c:v>
                </c:pt>
                <c:pt idx="221">
                  <c:v>2080</c:v>
                </c:pt>
                <c:pt idx="222">
                  <c:v>2440</c:v>
                </c:pt>
                <c:pt idx="223">
                  <c:v>2490</c:v>
                </c:pt>
                <c:pt idx="224">
                  <c:v>1670</c:v>
                </c:pt>
                <c:pt idx="225">
                  <c:v>2100</c:v>
                </c:pt>
                <c:pt idx="226">
                  <c:v>1760</c:v>
                </c:pt>
                <c:pt idx="227">
                  <c:v>1810</c:v>
                </c:pt>
                <c:pt idx="228">
                  <c:v>2450</c:v>
                </c:pt>
                <c:pt idx="229">
                  <c:v>2330</c:v>
                </c:pt>
                <c:pt idx="230">
                  <c:v>2170</c:v>
                </c:pt>
                <c:pt idx="231">
                  <c:v>2720</c:v>
                </c:pt>
              </c:numCache>
            </c:numRef>
          </c:xVal>
          <c:yVal>
            <c:numRef>
              <c:f>HouseSales_data!$AD$67:$AD$298</c:f>
              <c:numCache>
                <c:formatCode>General</c:formatCode>
                <c:ptCount val="232"/>
                <c:pt idx="0">
                  <c:v>156000</c:v>
                </c:pt>
                <c:pt idx="1">
                  <c:v>158000</c:v>
                </c:pt>
                <c:pt idx="2">
                  <c:v>174500</c:v>
                </c:pt>
                <c:pt idx="3">
                  <c:v>175000</c:v>
                </c:pt>
                <c:pt idx="4">
                  <c:v>185000</c:v>
                </c:pt>
                <c:pt idx="5">
                  <c:v>185000</c:v>
                </c:pt>
                <c:pt idx="6">
                  <c:v>190500</c:v>
                </c:pt>
                <c:pt idx="7">
                  <c:v>199000</c:v>
                </c:pt>
                <c:pt idx="8">
                  <c:v>199988</c:v>
                </c:pt>
                <c:pt idx="9">
                  <c:v>219000</c:v>
                </c:pt>
                <c:pt idx="10">
                  <c:v>225000</c:v>
                </c:pt>
                <c:pt idx="11">
                  <c:v>230000</c:v>
                </c:pt>
                <c:pt idx="12">
                  <c:v>232000</c:v>
                </c:pt>
                <c:pt idx="13">
                  <c:v>235000</c:v>
                </c:pt>
                <c:pt idx="14">
                  <c:v>237000</c:v>
                </c:pt>
                <c:pt idx="15">
                  <c:v>239950</c:v>
                </c:pt>
                <c:pt idx="16">
                  <c:v>239950</c:v>
                </c:pt>
                <c:pt idx="17">
                  <c:v>240000</c:v>
                </c:pt>
                <c:pt idx="18">
                  <c:v>244615</c:v>
                </c:pt>
                <c:pt idx="19">
                  <c:v>245000</c:v>
                </c:pt>
                <c:pt idx="20">
                  <c:v>246500</c:v>
                </c:pt>
                <c:pt idx="21">
                  <c:v>247500</c:v>
                </c:pt>
                <c:pt idx="22">
                  <c:v>248000</c:v>
                </c:pt>
                <c:pt idx="23">
                  <c:v>249000</c:v>
                </c:pt>
                <c:pt idx="24">
                  <c:v>250000</c:v>
                </c:pt>
                <c:pt idx="25">
                  <c:v>252000</c:v>
                </c:pt>
                <c:pt idx="26">
                  <c:v>252000</c:v>
                </c:pt>
                <c:pt idx="27">
                  <c:v>255000</c:v>
                </c:pt>
                <c:pt idx="28">
                  <c:v>259000</c:v>
                </c:pt>
                <c:pt idx="29">
                  <c:v>259950</c:v>
                </c:pt>
                <c:pt idx="30">
                  <c:v>260000</c:v>
                </c:pt>
                <c:pt idx="31">
                  <c:v>260000</c:v>
                </c:pt>
                <c:pt idx="32">
                  <c:v>260000</c:v>
                </c:pt>
                <c:pt idx="33">
                  <c:v>261000</c:v>
                </c:pt>
                <c:pt idx="34">
                  <c:v>262500</c:v>
                </c:pt>
                <c:pt idx="35">
                  <c:v>264000</c:v>
                </c:pt>
                <c:pt idx="36">
                  <c:v>264500</c:v>
                </c:pt>
                <c:pt idx="37">
                  <c:v>265000</c:v>
                </c:pt>
                <c:pt idx="38">
                  <c:v>267000</c:v>
                </c:pt>
                <c:pt idx="39">
                  <c:v>267500</c:v>
                </c:pt>
                <c:pt idx="40">
                  <c:v>268000</c:v>
                </c:pt>
                <c:pt idx="41">
                  <c:v>268500</c:v>
                </c:pt>
                <c:pt idx="42">
                  <c:v>269000</c:v>
                </c:pt>
                <c:pt idx="43">
                  <c:v>269950</c:v>
                </c:pt>
                <c:pt idx="44">
                  <c:v>270000</c:v>
                </c:pt>
                <c:pt idx="45">
                  <c:v>270000</c:v>
                </c:pt>
                <c:pt idx="46">
                  <c:v>270000</c:v>
                </c:pt>
                <c:pt idx="47">
                  <c:v>270000</c:v>
                </c:pt>
                <c:pt idx="48">
                  <c:v>273000</c:v>
                </c:pt>
                <c:pt idx="49">
                  <c:v>273148</c:v>
                </c:pt>
                <c:pt idx="50">
                  <c:v>275000</c:v>
                </c:pt>
                <c:pt idx="51">
                  <c:v>277000</c:v>
                </c:pt>
                <c:pt idx="52">
                  <c:v>278000</c:v>
                </c:pt>
                <c:pt idx="53">
                  <c:v>278500</c:v>
                </c:pt>
                <c:pt idx="54">
                  <c:v>279000</c:v>
                </c:pt>
                <c:pt idx="55">
                  <c:v>279950</c:v>
                </c:pt>
                <c:pt idx="56">
                  <c:v>280000</c:v>
                </c:pt>
                <c:pt idx="57">
                  <c:v>285000</c:v>
                </c:pt>
                <c:pt idx="58">
                  <c:v>285000</c:v>
                </c:pt>
                <c:pt idx="59">
                  <c:v>287000</c:v>
                </c:pt>
                <c:pt idx="60">
                  <c:v>288400</c:v>
                </c:pt>
                <c:pt idx="61">
                  <c:v>288790</c:v>
                </c:pt>
                <c:pt idx="62">
                  <c:v>289950</c:v>
                </c:pt>
                <c:pt idx="63">
                  <c:v>295000</c:v>
                </c:pt>
                <c:pt idx="64">
                  <c:v>299000</c:v>
                </c:pt>
                <c:pt idx="65">
                  <c:v>299500</c:v>
                </c:pt>
                <c:pt idx="66">
                  <c:v>300000</c:v>
                </c:pt>
                <c:pt idx="67">
                  <c:v>300000</c:v>
                </c:pt>
                <c:pt idx="68">
                  <c:v>302000</c:v>
                </c:pt>
                <c:pt idx="69">
                  <c:v>304900</c:v>
                </c:pt>
                <c:pt idx="70">
                  <c:v>305000</c:v>
                </c:pt>
                <c:pt idx="71">
                  <c:v>306000</c:v>
                </c:pt>
                <c:pt idx="72">
                  <c:v>306888</c:v>
                </c:pt>
                <c:pt idx="73">
                  <c:v>310000</c:v>
                </c:pt>
                <c:pt idx="74">
                  <c:v>310000</c:v>
                </c:pt>
                <c:pt idx="75">
                  <c:v>312000</c:v>
                </c:pt>
                <c:pt idx="76">
                  <c:v>313100</c:v>
                </c:pt>
                <c:pt idx="77">
                  <c:v>314950</c:v>
                </c:pt>
                <c:pt idx="78">
                  <c:v>315000</c:v>
                </c:pt>
                <c:pt idx="79">
                  <c:v>315000</c:v>
                </c:pt>
                <c:pt idx="80">
                  <c:v>317000</c:v>
                </c:pt>
                <c:pt idx="81">
                  <c:v>317000</c:v>
                </c:pt>
                <c:pt idx="82">
                  <c:v>319950</c:v>
                </c:pt>
                <c:pt idx="83">
                  <c:v>320000</c:v>
                </c:pt>
                <c:pt idx="84">
                  <c:v>322000</c:v>
                </c:pt>
                <c:pt idx="85">
                  <c:v>322000</c:v>
                </c:pt>
                <c:pt idx="86">
                  <c:v>324500</c:v>
                </c:pt>
                <c:pt idx="87">
                  <c:v>324950</c:v>
                </c:pt>
                <c:pt idx="88">
                  <c:v>329500</c:v>
                </c:pt>
                <c:pt idx="89">
                  <c:v>330000</c:v>
                </c:pt>
                <c:pt idx="90">
                  <c:v>332000</c:v>
                </c:pt>
                <c:pt idx="91">
                  <c:v>334000</c:v>
                </c:pt>
                <c:pt idx="92">
                  <c:v>336750</c:v>
                </c:pt>
                <c:pt idx="93">
                  <c:v>337000</c:v>
                </c:pt>
                <c:pt idx="94">
                  <c:v>340000</c:v>
                </c:pt>
                <c:pt idx="95">
                  <c:v>341000</c:v>
                </c:pt>
                <c:pt idx="96">
                  <c:v>345000</c:v>
                </c:pt>
                <c:pt idx="97">
                  <c:v>347000</c:v>
                </c:pt>
                <c:pt idx="98">
                  <c:v>347000</c:v>
                </c:pt>
                <c:pt idx="99">
                  <c:v>350000</c:v>
                </c:pt>
                <c:pt idx="100">
                  <c:v>350000</c:v>
                </c:pt>
                <c:pt idx="101">
                  <c:v>350000</c:v>
                </c:pt>
                <c:pt idx="102">
                  <c:v>350000</c:v>
                </c:pt>
                <c:pt idx="103">
                  <c:v>352000</c:v>
                </c:pt>
                <c:pt idx="104">
                  <c:v>352500</c:v>
                </c:pt>
                <c:pt idx="105">
                  <c:v>354800</c:v>
                </c:pt>
                <c:pt idx="106">
                  <c:v>355000</c:v>
                </c:pt>
                <c:pt idx="107">
                  <c:v>355950</c:v>
                </c:pt>
                <c:pt idx="108">
                  <c:v>358000</c:v>
                </c:pt>
                <c:pt idx="109">
                  <c:v>358000</c:v>
                </c:pt>
                <c:pt idx="110">
                  <c:v>359000</c:v>
                </c:pt>
                <c:pt idx="111">
                  <c:v>359950</c:v>
                </c:pt>
                <c:pt idx="112">
                  <c:v>360000</c:v>
                </c:pt>
                <c:pt idx="113">
                  <c:v>361000</c:v>
                </c:pt>
                <c:pt idx="114">
                  <c:v>365000</c:v>
                </c:pt>
                <c:pt idx="115">
                  <c:v>368000</c:v>
                </c:pt>
                <c:pt idx="116">
                  <c:v>369950</c:v>
                </c:pt>
                <c:pt idx="117">
                  <c:v>369950</c:v>
                </c:pt>
                <c:pt idx="118">
                  <c:v>370000</c:v>
                </c:pt>
                <c:pt idx="119">
                  <c:v>375000</c:v>
                </c:pt>
                <c:pt idx="120">
                  <c:v>375000</c:v>
                </c:pt>
                <c:pt idx="121">
                  <c:v>375000</c:v>
                </c:pt>
                <c:pt idx="122">
                  <c:v>377000</c:v>
                </c:pt>
                <c:pt idx="123">
                  <c:v>379260</c:v>
                </c:pt>
                <c:pt idx="124">
                  <c:v>379500</c:v>
                </c:pt>
                <c:pt idx="125">
                  <c:v>379500</c:v>
                </c:pt>
                <c:pt idx="126">
                  <c:v>380000</c:v>
                </c:pt>
                <c:pt idx="127">
                  <c:v>383000</c:v>
                </c:pt>
                <c:pt idx="128">
                  <c:v>385000</c:v>
                </c:pt>
                <c:pt idx="129">
                  <c:v>395000</c:v>
                </c:pt>
                <c:pt idx="130">
                  <c:v>396000</c:v>
                </c:pt>
                <c:pt idx="131">
                  <c:v>397950</c:v>
                </c:pt>
                <c:pt idx="132">
                  <c:v>399888</c:v>
                </c:pt>
                <c:pt idx="133">
                  <c:v>399950</c:v>
                </c:pt>
                <c:pt idx="134">
                  <c:v>400000</c:v>
                </c:pt>
                <c:pt idx="135">
                  <c:v>400000</c:v>
                </c:pt>
                <c:pt idx="136">
                  <c:v>402000</c:v>
                </c:pt>
                <c:pt idx="137">
                  <c:v>402000</c:v>
                </c:pt>
                <c:pt idx="138">
                  <c:v>402500</c:v>
                </c:pt>
                <c:pt idx="139">
                  <c:v>402500</c:v>
                </c:pt>
                <c:pt idx="140">
                  <c:v>404000</c:v>
                </c:pt>
                <c:pt idx="141">
                  <c:v>404500</c:v>
                </c:pt>
                <c:pt idx="142">
                  <c:v>405000</c:v>
                </c:pt>
                <c:pt idx="143">
                  <c:v>410000</c:v>
                </c:pt>
                <c:pt idx="144">
                  <c:v>410000</c:v>
                </c:pt>
                <c:pt idx="145">
                  <c:v>410500</c:v>
                </c:pt>
                <c:pt idx="146">
                  <c:v>412133</c:v>
                </c:pt>
                <c:pt idx="147">
                  <c:v>414250</c:v>
                </c:pt>
                <c:pt idx="148">
                  <c:v>419000</c:v>
                </c:pt>
                <c:pt idx="149">
                  <c:v>420000</c:v>
                </c:pt>
                <c:pt idx="150">
                  <c:v>423000</c:v>
                </c:pt>
                <c:pt idx="151">
                  <c:v>425000</c:v>
                </c:pt>
                <c:pt idx="152">
                  <c:v>425000</c:v>
                </c:pt>
                <c:pt idx="153">
                  <c:v>425000</c:v>
                </c:pt>
                <c:pt idx="154">
                  <c:v>425000</c:v>
                </c:pt>
                <c:pt idx="155">
                  <c:v>435000</c:v>
                </c:pt>
                <c:pt idx="156">
                  <c:v>435000</c:v>
                </c:pt>
                <c:pt idx="157">
                  <c:v>440000</c:v>
                </c:pt>
                <c:pt idx="158">
                  <c:v>440000</c:v>
                </c:pt>
                <c:pt idx="159">
                  <c:v>441000</c:v>
                </c:pt>
                <c:pt idx="160">
                  <c:v>445000</c:v>
                </c:pt>
                <c:pt idx="161">
                  <c:v>445000</c:v>
                </c:pt>
                <c:pt idx="162">
                  <c:v>449000</c:v>
                </c:pt>
                <c:pt idx="163">
                  <c:v>450000</c:v>
                </c:pt>
                <c:pt idx="164">
                  <c:v>450000</c:v>
                </c:pt>
                <c:pt idx="165">
                  <c:v>450000</c:v>
                </c:pt>
                <c:pt idx="166">
                  <c:v>450500</c:v>
                </c:pt>
                <c:pt idx="167">
                  <c:v>451000</c:v>
                </c:pt>
                <c:pt idx="168">
                  <c:v>453500</c:v>
                </c:pt>
                <c:pt idx="169">
                  <c:v>460000</c:v>
                </c:pt>
                <c:pt idx="170">
                  <c:v>460000</c:v>
                </c:pt>
                <c:pt idx="171">
                  <c:v>460000</c:v>
                </c:pt>
                <c:pt idx="172">
                  <c:v>465000</c:v>
                </c:pt>
                <c:pt idx="173">
                  <c:v>465000</c:v>
                </c:pt>
                <c:pt idx="174">
                  <c:v>465950</c:v>
                </c:pt>
                <c:pt idx="175">
                  <c:v>470000</c:v>
                </c:pt>
                <c:pt idx="176">
                  <c:v>475000</c:v>
                </c:pt>
                <c:pt idx="177">
                  <c:v>475000</c:v>
                </c:pt>
                <c:pt idx="178">
                  <c:v>475000</c:v>
                </c:pt>
                <c:pt idx="179">
                  <c:v>480000</c:v>
                </c:pt>
                <c:pt idx="180">
                  <c:v>485000</c:v>
                </c:pt>
                <c:pt idx="181">
                  <c:v>489000</c:v>
                </c:pt>
                <c:pt idx="182">
                  <c:v>490000</c:v>
                </c:pt>
                <c:pt idx="183">
                  <c:v>498000</c:v>
                </c:pt>
                <c:pt idx="184">
                  <c:v>499950</c:v>
                </c:pt>
                <c:pt idx="185">
                  <c:v>500000</c:v>
                </c:pt>
                <c:pt idx="186">
                  <c:v>500000</c:v>
                </c:pt>
                <c:pt idx="187">
                  <c:v>503000</c:v>
                </c:pt>
                <c:pt idx="188">
                  <c:v>505000</c:v>
                </c:pt>
                <c:pt idx="189">
                  <c:v>512031</c:v>
                </c:pt>
                <c:pt idx="190">
                  <c:v>512500</c:v>
                </c:pt>
                <c:pt idx="191">
                  <c:v>514000</c:v>
                </c:pt>
                <c:pt idx="192">
                  <c:v>518000</c:v>
                </c:pt>
                <c:pt idx="193">
                  <c:v>519000</c:v>
                </c:pt>
                <c:pt idx="194">
                  <c:v>522000</c:v>
                </c:pt>
                <c:pt idx="195">
                  <c:v>525000</c:v>
                </c:pt>
                <c:pt idx="196">
                  <c:v>525000</c:v>
                </c:pt>
                <c:pt idx="197">
                  <c:v>525000</c:v>
                </c:pt>
                <c:pt idx="198">
                  <c:v>530000</c:v>
                </c:pt>
                <c:pt idx="199">
                  <c:v>545000</c:v>
                </c:pt>
                <c:pt idx="200">
                  <c:v>550000</c:v>
                </c:pt>
                <c:pt idx="201">
                  <c:v>550500</c:v>
                </c:pt>
                <c:pt idx="202">
                  <c:v>556000</c:v>
                </c:pt>
                <c:pt idx="203">
                  <c:v>560000</c:v>
                </c:pt>
                <c:pt idx="204">
                  <c:v>570000</c:v>
                </c:pt>
                <c:pt idx="205">
                  <c:v>572500</c:v>
                </c:pt>
                <c:pt idx="206">
                  <c:v>577000</c:v>
                </c:pt>
                <c:pt idx="207">
                  <c:v>597500</c:v>
                </c:pt>
                <c:pt idx="208">
                  <c:v>599000</c:v>
                </c:pt>
                <c:pt idx="209">
                  <c:v>600000</c:v>
                </c:pt>
                <c:pt idx="210">
                  <c:v>600000</c:v>
                </c:pt>
                <c:pt idx="211">
                  <c:v>600000</c:v>
                </c:pt>
                <c:pt idx="212">
                  <c:v>615000</c:v>
                </c:pt>
                <c:pt idx="213">
                  <c:v>640000</c:v>
                </c:pt>
                <c:pt idx="214">
                  <c:v>645000</c:v>
                </c:pt>
                <c:pt idx="215">
                  <c:v>655000</c:v>
                </c:pt>
                <c:pt idx="216">
                  <c:v>655000</c:v>
                </c:pt>
                <c:pt idx="217">
                  <c:v>659000</c:v>
                </c:pt>
                <c:pt idx="218">
                  <c:v>670000</c:v>
                </c:pt>
                <c:pt idx="219">
                  <c:v>680000</c:v>
                </c:pt>
                <c:pt idx="220">
                  <c:v>691500</c:v>
                </c:pt>
                <c:pt idx="221">
                  <c:v>700000</c:v>
                </c:pt>
                <c:pt idx="222">
                  <c:v>700000</c:v>
                </c:pt>
                <c:pt idx="223">
                  <c:v>700000</c:v>
                </c:pt>
                <c:pt idx="224">
                  <c:v>715000</c:v>
                </c:pt>
                <c:pt idx="225">
                  <c:v>720000</c:v>
                </c:pt>
                <c:pt idx="226">
                  <c:v>750000</c:v>
                </c:pt>
                <c:pt idx="227">
                  <c:v>799000</c:v>
                </c:pt>
                <c:pt idx="228">
                  <c:v>800000</c:v>
                </c:pt>
                <c:pt idx="229">
                  <c:v>891000</c:v>
                </c:pt>
                <c:pt idx="230">
                  <c:v>913000</c:v>
                </c:pt>
                <c:pt idx="231">
                  <c:v>985000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99B6-B940-9E19-E65E63D272B9}"/>
            </c:ext>
          </c:extLst>
        </c:ser>
        <c:ser>
          <c:idx val="3"/>
          <c:order val="3"/>
          <c:tx>
            <c:v>8</c:v>
          </c:tx>
          <c:spPr>
            <a:ln w="25400" cap="flat" cmpd="sng" algn="ctr">
              <a:noFill/>
              <a:prstDash val="sysDot"/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marker>
            <c:symbol val="circle"/>
            <c:size val="5"/>
            <c:spPr>
              <a:gradFill rotWithShape="1">
                <a:gsLst>
                  <a:gs pos="0">
                    <a:schemeClr val="accent4">
                      <a:tint val="50000"/>
                      <a:satMod val="300000"/>
                    </a:schemeClr>
                  </a:gs>
                  <a:gs pos="35000">
                    <a:schemeClr val="accent4">
                      <a:tint val="37000"/>
                      <a:satMod val="300000"/>
                    </a:schemeClr>
                  </a:gs>
                  <a:gs pos="100000">
                    <a:schemeClr val="accent4">
                      <a:tint val="15000"/>
                      <a:satMod val="350000"/>
                    </a:schemeClr>
                  </a:gs>
                </a:gsLst>
                <a:lin ang="16200000" scaled="1"/>
              </a:gradFill>
              <a:ln w="9525" cap="flat" cmpd="sng" algn="ctr">
                <a:solidFill>
                  <a:schemeClr val="accent4"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</c:spPr>
          </c:marker>
          <c:xVal>
            <c:numRef>
              <c:f>HouseSales_data!$AG$299:$AG$439</c:f>
              <c:numCache>
                <c:formatCode>General</c:formatCode>
                <c:ptCount val="141"/>
                <c:pt idx="0">
                  <c:v>1080</c:v>
                </c:pt>
                <c:pt idx="1">
                  <c:v>1770</c:v>
                </c:pt>
                <c:pt idx="2">
                  <c:v>1520</c:v>
                </c:pt>
                <c:pt idx="3">
                  <c:v>1480</c:v>
                </c:pt>
                <c:pt idx="4">
                  <c:v>1940</c:v>
                </c:pt>
                <c:pt idx="5">
                  <c:v>1290</c:v>
                </c:pt>
                <c:pt idx="6">
                  <c:v>2100</c:v>
                </c:pt>
                <c:pt idx="7">
                  <c:v>2140</c:v>
                </c:pt>
                <c:pt idx="8">
                  <c:v>1090</c:v>
                </c:pt>
                <c:pt idx="9">
                  <c:v>1760</c:v>
                </c:pt>
                <c:pt idx="10">
                  <c:v>2610</c:v>
                </c:pt>
                <c:pt idx="11">
                  <c:v>2223</c:v>
                </c:pt>
                <c:pt idx="12">
                  <c:v>1890</c:v>
                </c:pt>
                <c:pt idx="13">
                  <c:v>2110</c:v>
                </c:pt>
                <c:pt idx="14">
                  <c:v>2240</c:v>
                </c:pt>
                <c:pt idx="15">
                  <c:v>1770</c:v>
                </c:pt>
                <c:pt idx="16">
                  <c:v>1740</c:v>
                </c:pt>
                <c:pt idx="17">
                  <c:v>2100</c:v>
                </c:pt>
                <c:pt idx="18">
                  <c:v>1460</c:v>
                </c:pt>
                <c:pt idx="19">
                  <c:v>2390</c:v>
                </c:pt>
                <c:pt idx="20">
                  <c:v>1240</c:v>
                </c:pt>
                <c:pt idx="21">
                  <c:v>1930</c:v>
                </c:pt>
                <c:pt idx="22">
                  <c:v>2560</c:v>
                </c:pt>
                <c:pt idx="23">
                  <c:v>2610</c:v>
                </c:pt>
                <c:pt idx="24">
                  <c:v>1770</c:v>
                </c:pt>
                <c:pt idx="25">
                  <c:v>1680</c:v>
                </c:pt>
                <c:pt idx="26">
                  <c:v>1940</c:v>
                </c:pt>
                <c:pt idx="27">
                  <c:v>3010</c:v>
                </c:pt>
                <c:pt idx="28">
                  <c:v>1800</c:v>
                </c:pt>
                <c:pt idx="29">
                  <c:v>2610</c:v>
                </c:pt>
                <c:pt idx="30">
                  <c:v>1410</c:v>
                </c:pt>
                <c:pt idx="31">
                  <c:v>1860</c:v>
                </c:pt>
                <c:pt idx="32">
                  <c:v>2120</c:v>
                </c:pt>
                <c:pt idx="33">
                  <c:v>1540</c:v>
                </c:pt>
                <c:pt idx="34">
                  <c:v>1800</c:v>
                </c:pt>
                <c:pt idx="35">
                  <c:v>2580</c:v>
                </c:pt>
                <c:pt idx="36">
                  <c:v>1210</c:v>
                </c:pt>
                <c:pt idx="37">
                  <c:v>2300</c:v>
                </c:pt>
                <c:pt idx="38">
                  <c:v>1650</c:v>
                </c:pt>
                <c:pt idx="39">
                  <c:v>1860</c:v>
                </c:pt>
                <c:pt idx="40">
                  <c:v>1970</c:v>
                </c:pt>
                <c:pt idx="41">
                  <c:v>2270</c:v>
                </c:pt>
                <c:pt idx="42">
                  <c:v>1800</c:v>
                </c:pt>
                <c:pt idx="43">
                  <c:v>2130</c:v>
                </c:pt>
                <c:pt idx="44">
                  <c:v>2050</c:v>
                </c:pt>
                <c:pt idx="45">
                  <c:v>2090</c:v>
                </c:pt>
                <c:pt idx="46">
                  <c:v>2393</c:v>
                </c:pt>
                <c:pt idx="47">
                  <c:v>1840</c:v>
                </c:pt>
                <c:pt idx="48">
                  <c:v>1800</c:v>
                </c:pt>
                <c:pt idx="49">
                  <c:v>2600</c:v>
                </c:pt>
                <c:pt idx="50">
                  <c:v>1620</c:v>
                </c:pt>
                <c:pt idx="51">
                  <c:v>1510</c:v>
                </c:pt>
                <c:pt idx="52">
                  <c:v>1620</c:v>
                </c:pt>
                <c:pt idx="53">
                  <c:v>2320</c:v>
                </c:pt>
                <c:pt idx="54">
                  <c:v>1120</c:v>
                </c:pt>
                <c:pt idx="55">
                  <c:v>1900</c:v>
                </c:pt>
                <c:pt idx="56">
                  <c:v>3760</c:v>
                </c:pt>
                <c:pt idx="57">
                  <c:v>2320</c:v>
                </c:pt>
                <c:pt idx="58">
                  <c:v>1150</c:v>
                </c:pt>
                <c:pt idx="59">
                  <c:v>1890</c:v>
                </c:pt>
                <c:pt idx="60">
                  <c:v>2060</c:v>
                </c:pt>
                <c:pt idx="61">
                  <c:v>2080</c:v>
                </c:pt>
                <c:pt idx="62">
                  <c:v>1950</c:v>
                </c:pt>
                <c:pt idx="63">
                  <c:v>1760</c:v>
                </c:pt>
                <c:pt idx="64">
                  <c:v>1680</c:v>
                </c:pt>
                <c:pt idx="65">
                  <c:v>1200</c:v>
                </c:pt>
                <c:pt idx="66">
                  <c:v>1180</c:v>
                </c:pt>
                <c:pt idx="67">
                  <c:v>1453</c:v>
                </c:pt>
                <c:pt idx="68">
                  <c:v>2190</c:v>
                </c:pt>
                <c:pt idx="69">
                  <c:v>3550</c:v>
                </c:pt>
                <c:pt idx="70">
                  <c:v>2310</c:v>
                </c:pt>
                <c:pt idx="71">
                  <c:v>2370</c:v>
                </c:pt>
                <c:pt idx="72">
                  <c:v>1520</c:v>
                </c:pt>
                <c:pt idx="73">
                  <c:v>2370</c:v>
                </c:pt>
                <c:pt idx="74">
                  <c:v>2400</c:v>
                </c:pt>
                <c:pt idx="75">
                  <c:v>1930</c:v>
                </c:pt>
                <c:pt idx="76">
                  <c:v>2350</c:v>
                </c:pt>
                <c:pt idx="77">
                  <c:v>2790</c:v>
                </c:pt>
                <c:pt idx="78">
                  <c:v>1590</c:v>
                </c:pt>
                <c:pt idx="79">
                  <c:v>2060</c:v>
                </c:pt>
                <c:pt idx="80">
                  <c:v>1900</c:v>
                </c:pt>
                <c:pt idx="81">
                  <c:v>1930</c:v>
                </c:pt>
                <c:pt idx="82">
                  <c:v>1810</c:v>
                </c:pt>
                <c:pt idx="83">
                  <c:v>2120</c:v>
                </c:pt>
                <c:pt idx="84">
                  <c:v>1710</c:v>
                </c:pt>
                <c:pt idx="85">
                  <c:v>3180</c:v>
                </c:pt>
                <c:pt idx="86">
                  <c:v>2000</c:v>
                </c:pt>
                <c:pt idx="87">
                  <c:v>2150</c:v>
                </c:pt>
                <c:pt idx="88">
                  <c:v>1720</c:v>
                </c:pt>
                <c:pt idx="89">
                  <c:v>1540</c:v>
                </c:pt>
                <c:pt idx="90">
                  <c:v>1980</c:v>
                </c:pt>
                <c:pt idx="91">
                  <c:v>1760</c:v>
                </c:pt>
                <c:pt idx="92">
                  <c:v>2180</c:v>
                </c:pt>
                <c:pt idx="93">
                  <c:v>2060</c:v>
                </c:pt>
                <c:pt idx="94">
                  <c:v>2630</c:v>
                </c:pt>
                <c:pt idx="95">
                  <c:v>3050</c:v>
                </c:pt>
                <c:pt idx="96">
                  <c:v>3100</c:v>
                </c:pt>
                <c:pt idx="97">
                  <c:v>2570</c:v>
                </c:pt>
                <c:pt idx="98">
                  <c:v>2700</c:v>
                </c:pt>
                <c:pt idx="99">
                  <c:v>1830</c:v>
                </c:pt>
                <c:pt idx="100">
                  <c:v>1640</c:v>
                </c:pt>
                <c:pt idx="101">
                  <c:v>3250</c:v>
                </c:pt>
                <c:pt idx="102">
                  <c:v>1850</c:v>
                </c:pt>
                <c:pt idx="103">
                  <c:v>2490</c:v>
                </c:pt>
                <c:pt idx="104">
                  <c:v>2270</c:v>
                </c:pt>
                <c:pt idx="105">
                  <c:v>2120</c:v>
                </c:pt>
                <c:pt idx="106">
                  <c:v>1990</c:v>
                </c:pt>
                <c:pt idx="107">
                  <c:v>2350</c:v>
                </c:pt>
                <c:pt idx="108">
                  <c:v>2020</c:v>
                </c:pt>
                <c:pt idx="109">
                  <c:v>3310</c:v>
                </c:pt>
                <c:pt idx="110">
                  <c:v>1030</c:v>
                </c:pt>
                <c:pt idx="111">
                  <c:v>2100</c:v>
                </c:pt>
                <c:pt idx="112">
                  <c:v>2260</c:v>
                </c:pt>
                <c:pt idx="113">
                  <c:v>1780</c:v>
                </c:pt>
                <c:pt idx="114">
                  <c:v>2740</c:v>
                </c:pt>
                <c:pt idx="115">
                  <c:v>3600</c:v>
                </c:pt>
                <c:pt idx="116">
                  <c:v>2510</c:v>
                </c:pt>
                <c:pt idx="117">
                  <c:v>1920</c:v>
                </c:pt>
                <c:pt idx="118">
                  <c:v>2570</c:v>
                </c:pt>
                <c:pt idx="119">
                  <c:v>3000</c:v>
                </c:pt>
                <c:pt idx="120">
                  <c:v>1650</c:v>
                </c:pt>
                <c:pt idx="121">
                  <c:v>2780</c:v>
                </c:pt>
                <c:pt idx="122">
                  <c:v>2090</c:v>
                </c:pt>
                <c:pt idx="123">
                  <c:v>2190</c:v>
                </c:pt>
                <c:pt idx="124">
                  <c:v>2660</c:v>
                </c:pt>
                <c:pt idx="125">
                  <c:v>2110</c:v>
                </c:pt>
                <c:pt idx="126">
                  <c:v>2160</c:v>
                </c:pt>
                <c:pt idx="127">
                  <c:v>2060</c:v>
                </c:pt>
                <c:pt idx="128">
                  <c:v>1940</c:v>
                </c:pt>
                <c:pt idx="129">
                  <c:v>2440</c:v>
                </c:pt>
                <c:pt idx="130">
                  <c:v>2240</c:v>
                </c:pt>
                <c:pt idx="131">
                  <c:v>2060</c:v>
                </c:pt>
                <c:pt idx="132">
                  <c:v>3070</c:v>
                </c:pt>
                <c:pt idx="133">
                  <c:v>2660</c:v>
                </c:pt>
                <c:pt idx="134">
                  <c:v>3390</c:v>
                </c:pt>
                <c:pt idx="135">
                  <c:v>2470</c:v>
                </c:pt>
                <c:pt idx="136">
                  <c:v>2160</c:v>
                </c:pt>
                <c:pt idx="137">
                  <c:v>2480</c:v>
                </c:pt>
                <c:pt idx="138">
                  <c:v>2890</c:v>
                </c:pt>
                <c:pt idx="139">
                  <c:v>3050</c:v>
                </c:pt>
                <c:pt idx="140">
                  <c:v>2440</c:v>
                </c:pt>
              </c:numCache>
            </c:numRef>
          </c:xVal>
          <c:yVal>
            <c:numRef>
              <c:f>HouseSales_data!$AD$299:$AD$439</c:f>
              <c:numCache>
                <c:formatCode>General</c:formatCode>
                <c:ptCount val="141"/>
                <c:pt idx="0">
                  <c:v>195000</c:v>
                </c:pt>
                <c:pt idx="1">
                  <c:v>195000</c:v>
                </c:pt>
                <c:pt idx="2">
                  <c:v>195000</c:v>
                </c:pt>
                <c:pt idx="3">
                  <c:v>195000</c:v>
                </c:pt>
                <c:pt idx="4">
                  <c:v>195000</c:v>
                </c:pt>
                <c:pt idx="5">
                  <c:v>195000</c:v>
                </c:pt>
                <c:pt idx="6">
                  <c:v>195000</c:v>
                </c:pt>
                <c:pt idx="7">
                  <c:v>195000</c:v>
                </c:pt>
                <c:pt idx="8">
                  <c:v>195000</c:v>
                </c:pt>
                <c:pt idx="9">
                  <c:v>195000</c:v>
                </c:pt>
                <c:pt idx="10">
                  <c:v>195000</c:v>
                </c:pt>
                <c:pt idx="11">
                  <c:v>195000</c:v>
                </c:pt>
                <c:pt idx="12">
                  <c:v>195000</c:v>
                </c:pt>
                <c:pt idx="13">
                  <c:v>325000</c:v>
                </c:pt>
                <c:pt idx="14">
                  <c:v>325000</c:v>
                </c:pt>
                <c:pt idx="15">
                  <c:v>327500</c:v>
                </c:pt>
                <c:pt idx="16">
                  <c:v>329950</c:v>
                </c:pt>
                <c:pt idx="17">
                  <c:v>333000</c:v>
                </c:pt>
                <c:pt idx="18">
                  <c:v>337000</c:v>
                </c:pt>
                <c:pt idx="19">
                  <c:v>339950</c:v>
                </c:pt>
                <c:pt idx="20">
                  <c:v>340000</c:v>
                </c:pt>
                <c:pt idx="21">
                  <c:v>342000</c:v>
                </c:pt>
                <c:pt idx="22">
                  <c:v>350000</c:v>
                </c:pt>
                <c:pt idx="23">
                  <c:v>350000</c:v>
                </c:pt>
                <c:pt idx="24">
                  <c:v>350000</c:v>
                </c:pt>
                <c:pt idx="25">
                  <c:v>356000</c:v>
                </c:pt>
                <c:pt idx="26">
                  <c:v>359950</c:v>
                </c:pt>
                <c:pt idx="27">
                  <c:v>359950</c:v>
                </c:pt>
                <c:pt idx="28">
                  <c:v>360000</c:v>
                </c:pt>
                <c:pt idx="29">
                  <c:v>360000</c:v>
                </c:pt>
                <c:pt idx="30">
                  <c:v>367500</c:v>
                </c:pt>
                <c:pt idx="31">
                  <c:v>370000</c:v>
                </c:pt>
                <c:pt idx="32">
                  <c:v>375000</c:v>
                </c:pt>
                <c:pt idx="33">
                  <c:v>376000</c:v>
                </c:pt>
                <c:pt idx="34">
                  <c:v>379900</c:v>
                </c:pt>
                <c:pt idx="35">
                  <c:v>379950</c:v>
                </c:pt>
                <c:pt idx="36">
                  <c:v>380000</c:v>
                </c:pt>
                <c:pt idx="37">
                  <c:v>380000</c:v>
                </c:pt>
                <c:pt idx="38">
                  <c:v>382000</c:v>
                </c:pt>
                <c:pt idx="39">
                  <c:v>385000</c:v>
                </c:pt>
                <c:pt idx="40">
                  <c:v>385000</c:v>
                </c:pt>
                <c:pt idx="41">
                  <c:v>390000</c:v>
                </c:pt>
                <c:pt idx="42">
                  <c:v>391000</c:v>
                </c:pt>
                <c:pt idx="43">
                  <c:v>392000</c:v>
                </c:pt>
                <c:pt idx="44">
                  <c:v>394950</c:v>
                </c:pt>
                <c:pt idx="45">
                  <c:v>400000</c:v>
                </c:pt>
                <c:pt idx="46">
                  <c:v>400000</c:v>
                </c:pt>
                <c:pt idx="47">
                  <c:v>403000</c:v>
                </c:pt>
                <c:pt idx="48">
                  <c:v>410000</c:v>
                </c:pt>
                <c:pt idx="49">
                  <c:v>415000</c:v>
                </c:pt>
                <c:pt idx="50">
                  <c:v>415000</c:v>
                </c:pt>
                <c:pt idx="51">
                  <c:v>419000</c:v>
                </c:pt>
                <c:pt idx="52">
                  <c:v>420000</c:v>
                </c:pt>
                <c:pt idx="53">
                  <c:v>423000</c:v>
                </c:pt>
                <c:pt idx="54">
                  <c:v>425000</c:v>
                </c:pt>
                <c:pt idx="55">
                  <c:v>425000</c:v>
                </c:pt>
                <c:pt idx="56">
                  <c:v>429900</c:v>
                </c:pt>
                <c:pt idx="57">
                  <c:v>429950</c:v>
                </c:pt>
                <c:pt idx="58">
                  <c:v>436000</c:v>
                </c:pt>
                <c:pt idx="59">
                  <c:v>437000</c:v>
                </c:pt>
                <c:pt idx="60">
                  <c:v>440000</c:v>
                </c:pt>
                <c:pt idx="61">
                  <c:v>442000</c:v>
                </c:pt>
                <c:pt idx="62">
                  <c:v>447500</c:v>
                </c:pt>
                <c:pt idx="63">
                  <c:v>450000</c:v>
                </c:pt>
                <c:pt idx="64">
                  <c:v>450000</c:v>
                </c:pt>
                <c:pt idx="65">
                  <c:v>455000</c:v>
                </c:pt>
                <c:pt idx="66">
                  <c:v>455000</c:v>
                </c:pt>
                <c:pt idx="67">
                  <c:v>460000</c:v>
                </c:pt>
                <c:pt idx="68">
                  <c:v>465000</c:v>
                </c:pt>
                <c:pt idx="69">
                  <c:v>469000</c:v>
                </c:pt>
                <c:pt idx="70">
                  <c:v>470000</c:v>
                </c:pt>
                <c:pt idx="71">
                  <c:v>475000</c:v>
                </c:pt>
                <c:pt idx="72">
                  <c:v>475580</c:v>
                </c:pt>
                <c:pt idx="73">
                  <c:v>479000</c:v>
                </c:pt>
                <c:pt idx="74">
                  <c:v>487000</c:v>
                </c:pt>
                <c:pt idx="75">
                  <c:v>495000</c:v>
                </c:pt>
                <c:pt idx="76">
                  <c:v>505000</c:v>
                </c:pt>
                <c:pt idx="77">
                  <c:v>505000</c:v>
                </c:pt>
                <c:pt idx="78">
                  <c:v>509500</c:v>
                </c:pt>
                <c:pt idx="79">
                  <c:v>510000</c:v>
                </c:pt>
                <c:pt idx="80">
                  <c:v>512500</c:v>
                </c:pt>
                <c:pt idx="81">
                  <c:v>515000</c:v>
                </c:pt>
                <c:pt idx="82">
                  <c:v>517500</c:v>
                </c:pt>
                <c:pt idx="83">
                  <c:v>518500</c:v>
                </c:pt>
                <c:pt idx="84">
                  <c:v>522500</c:v>
                </c:pt>
                <c:pt idx="85">
                  <c:v>523000</c:v>
                </c:pt>
                <c:pt idx="86">
                  <c:v>526000</c:v>
                </c:pt>
                <c:pt idx="87">
                  <c:v>530000</c:v>
                </c:pt>
                <c:pt idx="88">
                  <c:v>540000</c:v>
                </c:pt>
                <c:pt idx="89">
                  <c:v>549000</c:v>
                </c:pt>
                <c:pt idx="90">
                  <c:v>550000</c:v>
                </c:pt>
                <c:pt idx="91">
                  <c:v>554000</c:v>
                </c:pt>
                <c:pt idx="92">
                  <c:v>555000</c:v>
                </c:pt>
                <c:pt idx="93">
                  <c:v>560000</c:v>
                </c:pt>
                <c:pt idx="94">
                  <c:v>560000</c:v>
                </c:pt>
                <c:pt idx="95">
                  <c:v>563950</c:v>
                </c:pt>
                <c:pt idx="96">
                  <c:v>564500</c:v>
                </c:pt>
                <c:pt idx="97">
                  <c:v>567500</c:v>
                </c:pt>
                <c:pt idx="98">
                  <c:v>569950</c:v>
                </c:pt>
                <c:pt idx="99">
                  <c:v>572000</c:v>
                </c:pt>
                <c:pt idx="100">
                  <c:v>580000</c:v>
                </c:pt>
                <c:pt idx="101">
                  <c:v>580000</c:v>
                </c:pt>
                <c:pt idx="102">
                  <c:v>585000</c:v>
                </c:pt>
                <c:pt idx="103">
                  <c:v>590000</c:v>
                </c:pt>
                <c:pt idx="104">
                  <c:v>596000</c:v>
                </c:pt>
                <c:pt idx="105">
                  <c:v>599000</c:v>
                </c:pt>
                <c:pt idx="106">
                  <c:v>619000</c:v>
                </c:pt>
                <c:pt idx="107">
                  <c:v>620000</c:v>
                </c:pt>
                <c:pt idx="108">
                  <c:v>625000</c:v>
                </c:pt>
                <c:pt idx="109">
                  <c:v>649950</c:v>
                </c:pt>
                <c:pt idx="110">
                  <c:v>650000</c:v>
                </c:pt>
                <c:pt idx="111">
                  <c:v>650000</c:v>
                </c:pt>
                <c:pt idx="112">
                  <c:v>651000</c:v>
                </c:pt>
                <c:pt idx="113">
                  <c:v>654500</c:v>
                </c:pt>
                <c:pt idx="114">
                  <c:v>657000</c:v>
                </c:pt>
                <c:pt idx="115">
                  <c:v>660000</c:v>
                </c:pt>
                <c:pt idx="116">
                  <c:v>660000</c:v>
                </c:pt>
                <c:pt idx="117">
                  <c:v>667500</c:v>
                </c:pt>
                <c:pt idx="118">
                  <c:v>670000</c:v>
                </c:pt>
                <c:pt idx="119">
                  <c:v>688000</c:v>
                </c:pt>
                <c:pt idx="120">
                  <c:v>710000</c:v>
                </c:pt>
                <c:pt idx="121">
                  <c:v>710000</c:v>
                </c:pt>
                <c:pt idx="122">
                  <c:v>717500</c:v>
                </c:pt>
                <c:pt idx="123">
                  <c:v>730000</c:v>
                </c:pt>
                <c:pt idx="124">
                  <c:v>765000</c:v>
                </c:pt>
                <c:pt idx="125">
                  <c:v>772000</c:v>
                </c:pt>
                <c:pt idx="126">
                  <c:v>798750</c:v>
                </c:pt>
                <c:pt idx="127">
                  <c:v>800000</c:v>
                </c:pt>
                <c:pt idx="128">
                  <c:v>815000</c:v>
                </c:pt>
                <c:pt idx="129">
                  <c:v>820000</c:v>
                </c:pt>
                <c:pt idx="130">
                  <c:v>831000</c:v>
                </c:pt>
                <c:pt idx="131">
                  <c:v>840000</c:v>
                </c:pt>
                <c:pt idx="132">
                  <c:v>850000</c:v>
                </c:pt>
                <c:pt idx="133">
                  <c:v>851000</c:v>
                </c:pt>
                <c:pt idx="134">
                  <c:v>895000</c:v>
                </c:pt>
                <c:pt idx="135">
                  <c:v>898000</c:v>
                </c:pt>
                <c:pt idx="136">
                  <c:v>900000</c:v>
                </c:pt>
                <c:pt idx="137">
                  <c:v>906000</c:v>
                </c:pt>
                <c:pt idx="138">
                  <c:v>910000</c:v>
                </c:pt>
                <c:pt idx="139">
                  <c:v>950000</c:v>
                </c:pt>
                <c:pt idx="140">
                  <c:v>954500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99B6-B940-9E19-E65E63D272B9}"/>
            </c:ext>
          </c:extLst>
        </c:ser>
        <c:ser>
          <c:idx val="4"/>
          <c:order val="4"/>
          <c:tx>
            <c:v>9</c:v>
          </c:tx>
          <c:spPr>
            <a:ln w="25400" cap="flat" cmpd="sng" algn="ctr">
              <a:noFill/>
              <a:prstDash val="sysDot"/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marker>
            <c:symbol val="circle"/>
            <c:size val="5"/>
            <c:spPr>
              <a:gradFill rotWithShape="1">
                <a:gsLst>
                  <a:gs pos="0">
                    <a:schemeClr val="accent5">
                      <a:tint val="50000"/>
                      <a:satMod val="300000"/>
                    </a:schemeClr>
                  </a:gs>
                  <a:gs pos="35000">
                    <a:schemeClr val="accent5">
                      <a:tint val="37000"/>
                      <a:satMod val="300000"/>
                    </a:schemeClr>
                  </a:gs>
                  <a:gs pos="100000">
                    <a:schemeClr val="accent5">
                      <a:tint val="15000"/>
                      <a:satMod val="350000"/>
                    </a:schemeClr>
                  </a:gs>
                </a:gsLst>
                <a:lin ang="16200000" scaled="1"/>
              </a:gradFill>
              <a:ln w="9525" cap="flat" cmpd="sng" algn="ctr">
                <a:solidFill>
                  <a:schemeClr val="accent5"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</c:spPr>
          </c:marker>
          <c:xVal>
            <c:numRef>
              <c:f>HouseSales_data!$AG$440:$AG$494</c:f>
              <c:numCache>
                <c:formatCode>General</c:formatCode>
                <c:ptCount val="55"/>
                <c:pt idx="0">
                  <c:v>2340</c:v>
                </c:pt>
                <c:pt idx="1">
                  <c:v>2800</c:v>
                </c:pt>
                <c:pt idx="2">
                  <c:v>2800</c:v>
                </c:pt>
                <c:pt idx="3">
                  <c:v>3360</c:v>
                </c:pt>
                <c:pt idx="4">
                  <c:v>2990</c:v>
                </c:pt>
                <c:pt idx="5">
                  <c:v>2190</c:v>
                </c:pt>
                <c:pt idx="6">
                  <c:v>1100</c:v>
                </c:pt>
                <c:pt idx="7">
                  <c:v>2310</c:v>
                </c:pt>
                <c:pt idx="8">
                  <c:v>3150</c:v>
                </c:pt>
                <c:pt idx="9">
                  <c:v>2850</c:v>
                </c:pt>
                <c:pt idx="10">
                  <c:v>1570</c:v>
                </c:pt>
                <c:pt idx="11">
                  <c:v>2030</c:v>
                </c:pt>
                <c:pt idx="12">
                  <c:v>3420</c:v>
                </c:pt>
                <c:pt idx="13">
                  <c:v>2330</c:v>
                </c:pt>
                <c:pt idx="14">
                  <c:v>1290</c:v>
                </c:pt>
                <c:pt idx="15">
                  <c:v>2540</c:v>
                </c:pt>
                <c:pt idx="16">
                  <c:v>2910</c:v>
                </c:pt>
                <c:pt idx="17">
                  <c:v>2910</c:v>
                </c:pt>
                <c:pt idx="18">
                  <c:v>2210</c:v>
                </c:pt>
                <c:pt idx="19">
                  <c:v>2970</c:v>
                </c:pt>
                <c:pt idx="20">
                  <c:v>3870</c:v>
                </c:pt>
                <c:pt idx="21">
                  <c:v>3270</c:v>
                </c:pt>
                <c:pt idx="22">
                  <c:v>2370</c:v>
                </c:pt>
                <c:pt idx="23">
                  <c:v>3420</c:v>
                </c:pt>
                <c:pt idx="24">
                  <c:v>1610</c:v>
                </c:pt>
                <c:pt idx="25">
                  <c:v>2440</c:v>
                </c:pt>
                <c:pt idx="26">
                  <c:v>4000</c:v>
                </c:pt>
                <c:pt idx="27">
                  <c:v>3250</c:v>
                </c:pt>
                <c:pt idx="28">
                  <c:v>2430</c:v>
                </c:pt>
                <c:pt idx="29">
                  <c:v>2440</c:v>
                </c:pt>
                <c:pt idx="30">
                  <c:v>3000</c:v>
                </c:pt>
                <c:pt idx="31">
                  <c:v>3400</c:v>
                </c:pt>
                <c:pt idx="32">
                  <c:v>2470</c:v>
                </c:pt>
                <c:pt idx="33">
                  <c:v>2160</c:v>
                </c:pt>
                <c:pt idx="34">
                  <c:v>2800</c:v>
                </c:pt>
                <c:pt idx="35">
                  <c:v>3050</c:v>
                </c:pt>
                <c:pt idx="36">
                  <c:v>2370</c:v>
                </c:pt>
                <c:pt idx="37">
                  <c:v>2420</c:v>
                </c:pt>
                <c:pt idx="38">
                  <c:v>3100</c:v>
                </c:pt>
                <c:pt idx="39">
                  <c:v>3190</c:v>
                </c:pt>
                <c:pt idx="40">
                  <c:v>2270</c:v>
                </c:pt>
                <c:pt idx="41">
                  <c:v>3420</c:v>
                </c:pt>
                <c:pt idx="42">
                  <c:v>2590</c:v>
                </c:pt>
                <c:pt idx="43">
                  <c:v>3176</c:v>
                </c:pt>
                <c:pt idx="44">
                  <c:v>3400</c:v>
                </c:pt>
                <c:pt idx="45">
                  <c:v>3310</c:v>
                </c:pt>
                <c:pt idx="46">
                  <c:v>2620</c:v>
                </c:pt>
                <c:pt idx="47">
                  <c:v>5440</c:v>
                </c:pt>
                <c:pt idx="48">
                  <c:v>2480</c:v>
                </c:pt>
                <c:pt idx="49">
                  <c:v>4210</c:v>
                </c:pt>
                <c:pt idx="50">
                  <c:v>2030</c:v>
                </c:pt>
                <c:pt idx="51">
                  <c:v>3640</c:v>
                </c:pt>
                <c:pt idx="52">
                  <c:v>3640</c:v>
                </c:pt>
                <c:pt idx="53">
                  <c:v>2790</c:v>
                </c:pt>
                <c:pt idx="54">
                  <c:v>2340</c:v>
                </c:pt>
              </c:numCache>
            </c:numRef>
          </c:xVal>
          <c:yVal>
            <c:numRef>
              <c:f>HouseSales_data!$AD$440:$AD$494</c:f>
              <c:numCache>
                <c:formatCode>General</c:formatCode>
                <c:ptCount val="55"/>
                <c:pt idx="0">
                  <c:v>330000</c:v>
                </c:pt>
                <c:pt idx="1">
                  <c:v>375000</c:v>
                </c:pt>
                <c:pt idx="2">
                  <c:v>408000</c:v>
                </c:pt>
                <c:pt idx="3">
                  <c:v>455000</c:v>
                </c:pt>
                <c:pt idx="4">
                  <c:v>500000</c:v>
                </c:pt>
                <c:pt idx="5">
                  <c:v>503000</c:v>
                </c:pt>
                <c:pt idx="6">
                  <c:v>516500</c:v>
                </c:pt>
                <c:pt idx="7">
                  <c:v>525000</c:v>
                </c:pt>
                <c:pt idx="8">
                  <c:v>530000</c:v>
                </c:pt>
                <c:pt idx="9">
                  <c:v>540000</c:v>
                </c:pt>
                <c:pt idx="10">
                  <c:v>547000</c:v>
                </c:pt>
                <c:pt idx="11">
                  <c:v>565000</c:v>
                </c:pt>
                <c:pt idx="12">
                  <c:v>570000</c:v>
                </c:pt>
                <c:pt idx="13">
                  <c:v>585000</c:v>
                </c:pt>
                <c:pt idx="14">
                  <c:v>590000</c:v>
                </c:pt>
                <c:pt idx="15">
                  <c:v>600000</c:v>
                </c:pt>
                <c:pt idx="16">
                  <c:v>610000</c:v>
                </c:pt>
                <c:pt idx="17">
                  <c:v>620000</c:v>
                </c:pt>
                <c:pt idx="18">
                  <c:v>620000</c:v>
                </c:pt>
                <c:pt idx="19">
                  <c:v>640000</c:v>
                </c:pt>
                <c:pt idx="20">
                  <c:v>645000</c:v>
                </c:pt>
                <c:pt idx="21">
                  <c:v>650000</c:v>
                </c:pt>
                <c:pt idx="22">
                  <c:v>655000</c:v>
                </c:pt>
                <c:pt idx="23">
                  <c:v>657044</c:v>
                </c:pt>
                <c:pt idx="24">
                  <c:v>659950</c:v>
                </c:pt>
                <c:pt idx="25">
                  <c:v>672000</c:v>
                </c:pt>
                <c:pt idx="26">
                  <c:v>688000</c:v>
                </c:pt>
                <c:pt idx="27">
                  <c:v>689000</c:v>
                </c:pt>
                <c:pt idx="28">
                  <c:v>690000</c:v>
                </c:pt>
                <c:pt idx="29">
                  <c:v>699000</c:v>
                </c:pt>
                <c:pt idx="30">
                  <c:v>705000</c:v>
                </c:pt>
                <c:pt idx="31">
                  <c:v>712000</c:v>
                </c:pt>
                <c:pt idx="32">
                  <c:v>732500</c:v>
                </c:pt>
                <c:pt idx="33">
                  <c:v>733000</c:v>
                </c:pt>
                <c:pt idx="34">
                  <c:v>739000</c:v>
                </c:pt>
                <c:pt idx="35">
                  <c:v>740000</c:v>
                </c:pt>
                <c:pt idx="36">
                  <c:v>749950</c:v>
                </c:pt>
                <c:pt idx="37">
                  <c:v>752888</c:v>
                </c:pt>
                <c:pt idx="38">
                  <c:v>759950</c:v>
                </c:pt>
                <c:pt idx="39">
                  <c:v>765000</c:v>
                </c:pt>
                <c:pt idx="40">
                  <c:v>766000</c:v>
                </c:pt>
                <c:pt idx="41">
                  <c:v>780000</c:v>
                </c:pt>
                <c:pt idx="42">
                  <c:v>809000</c:v>
                </c:pt>
                <c:pt idx="43">
                  <c:v>819000</c:v>
                </c:pt>
                <c:pt idx="44">
                  <c:v>830000</c:v>
                </c:pt>
                <c:pt idx="45">
                  <c:v>838000</c:v>
                </c:pt>
                <c:pt idx="46">
                  <c:v>838400</c:v>
                </c:pt>
                <c:pt idx="47">
                  <c:v>850000</c:v>
                </c:pt>
                <c:pt idx="48">
                  <c:v>855000</c:v>
                </c:pt>
                <c:pt idx="49">
                  <c:v>884744</c:v>
                </c:pt>
                <c:pt idx="50">
                  <c:v>906000</c:v>
                </c:pt>
                <c:pt idx="51">
                  <c:v>932990</c:v>
                </c:pt>
                <c:pt idx="52">
                  <c:v>939000</c:v>
                </c:pt>
                <c:pt idx="53">
                  <c:v>982000</c:v>
                </c:pt>
                <c:pt idx="54">
                  <c:v>995000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99B6-B940-9E19-E65E63D272B9}"/>
            </c:ext>
          </c:extLst>
        </c:ser>
        <c:ser>
          <c:idx val="5"/>
          <c:order val="5"/>
          <c:tx>
            <c:v>10</c:v>
          </c:tx>
          <c:spPr>
            <a:ln w="25400" cap="flat" cmpd="sng" algn="ctr">
              <a:noFill/>
              <a:prstDash val="sysDot"/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marker>
            <c:symbol val="circle"/>
            <c:size val="5"/>
            <c:spPr>
              <a:gradFill rotWithShape="1">
                <a:gsLst>
                  <a:gs pos="0">
                    <a:schemeClr val="accent6">
                      <a:tint val="50000"/>
                      <a:satMod val="300000"/>
                    </a:schemeClr>
                  </a:gs>
                  <a:gs pos="35000">
                    <a:schemeClr val="accent6">
                      <a:tint val="37000"/>
                      <a:satMod val="300000"/>
                    </a:schemeClr>
                  </a:gs>
                  <a:gs pos="100000">
                    <a:schemeClr val="accent6">
                      <a:tint val="15000"/>
                      <a:satMod val="350000"/>
                    </a:schemeClr>
                  </a:gs>
                </a:gsLst>
                <a:lin ang="16200000" scaled="1"/>
              </a:gradFill>
              <a:ln w="9525" cap="flat" cmpd="sng" algn="ctr">
                <a:solidFill>
                  <a:schemeClr val="accent6"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</c:spPr>
          </c:marker>
          <c:xVal>
            <c:numRef>
              <c:f>HouseSales_data!$AG$495:$AG$504</c:f>
              <c:numCache>
                <c:formatCode>General</c:formatCode>
                <c:ptCount val="10"/>
                <c:pt idx="0">
                  <c:v>3560</c:v>
                </c:pt>
                <c:pt idx="1">
                  <c:v>3402</c:v>
                </c:pt>
                <c:pt idx="2">
                  <c:v>3800</c:v>
                </c:pt>
                <c:pt idx="3">
                  <c:v>3620</c:v>
                </c:pt>
                <c:pt idx="4">
                  <c:v>2500</c:v>
                </c:pt>
                <c:pt idx="5">
                  <c:v>3840</c:v>
                </c:pt>
                <c:pt idx="6">
                  <c:v>4090</c:v>
                </c:pt>
                <c:pt idx="7">
                  <c:v>3560</c:v>
                </c:pt>
                <c:pt idx="8">
                  <c:v>3700</c:v>
                </c:pt>
                <c:pt idx="9">
                  <c:v>2979</c:v>
                </c:pt>
              </c:numCache>
            </c:numRef>
          </c:xVal>
          <c:yVal>
            <c:numRef>
              <c:f>HouseSales_data!$AD$495:$AD$504</c:f>
              <c:numCache>
                <c:formatCode>General</c:formatCode>
                <c:ptCount val="10"/>
                <c:pt idx="0">
                  <c:v>486000</c:v>
                </c:pt>
                <c:pt idx="1">
                  <c:v>498000</c:v>
                </c:pt>
                <c:pt idx="2">
                  <c:v>575000</c:v>
                </c:pt>
                <c:pt idx="3">
                  <c:v>680000</c:v>
                </c:pt>
                <c:pt idx="4">
                  <c:v>806000</c:v>
                </c:pt>
                <c:pt idx="5">
                  <c:v>840000</c:v>
                </c:pt>
                <c:pt idx="6">
                  <c:v>885000</c:v>
                </c:pt>
                <c:pt idx="7">
                  <c:v>896000</c:v>
                </c:pt>
                <c:pt idx="8">
                  <c:v>898000</c:v>
                </c:pt>
                <c:pt idx="9">
                  <c:v>912000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99B6-B940-9E19-E65E63D272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79789728"/>
        <c:axId val="2079792848"/>
      </c:scatterChart>
      <c:valAx>
        <c:axId val="20797897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Sqft. of Homes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dk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0"/>
        <c:majorTickMark val="none"/>
        <c:minorTickMark val="none"/>
        <c:tickLblPos val="nextTo"/>
        <c:spPr>
          <a:noFill/>
          <a:ln w="9525" cap="rnd">
            <a:solidFill>
              <a:schemeClr val="dk1">
                <a:lumMod val="20000"/>
                <a:lumOff val="8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79792848"/>
        <c:crosses val="autoZero"/>
        <c:crossBetween val="midCat"/>
      </c:valAx>
      <c:valAx>
        <c:axId val="20797928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Sale Price of Homes ($)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dk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0"/>
        <c:majorTickMark val="none"/>
        <c:minorTickMark val="none"/>
        <c:tickLblPos val="nextTo"/>
        <c:spPr>
          <a:noFill/>
          <a:ln w="9525" cap="rnd">
            <a:solidFill>
              <a:schemeClr val="dk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79789728"/>
        <c:crosses val="autoZero"/>
        <c:crossBetween val="midCat"/>
      </c:valAx>
      <c:spPr>
        <a:gradFill>
          <a:gsLst>
            <a:gs pos="100000">
              <a:schemeClr val="lt1">
                <a:lumMod val="95000"/>
              </a:schemeClr>
            </a:gs>
            <a:gs pos="0">
              <a:schemeClr val="lt1">
                <a:alpha val="0"/>
              </a:schemeClr>
            </a:gs>
          </a:gsLst>
          <a:lin ang="5400000" scaled="0"/>
        </a:gra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spc="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X Variable 1  Residual Plot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HouseSales_data!$FL$5:$FL$504</c:f>
              <c:numCache>
                <c:formatCode>General</c:formatCode>
                <c:ptCount val="500"/>
                <c:pt idx="0">
                  <c:v>1230</c:v>
                </c:pt>
                <c:pt idx="1">
                  <c:v>1090</c:v>
                </c:pt>
                <c:pt idx="2">
                  <c:v>1010</c:v>
                </c:pt>
                <c:pt idx="3">
                  <c:v>970</c:v>
                </c:pt>
                <c:pt idx="4">
                  <c:v>1090</c:v>
                </c:pt>
                <c:pt idx="5">
                  <c:v>1240</c:v>
                </c:pt>
                <c:pt idx="6">
                  <c:v>1460</c:v>
                </c:pt>
                <c:pt idx="7">
                  <c:v>1790</c:v>
                </c:pt>
                <c:pt idx="8">
                  <c:v>1010</c:v>
                </c:pt>
                <c:pt idx="9">
                  <c:v>770</c:v>
                </c:pt>
                <c:pt idx="10">
                  <c:v>960</c:v>
                </c:pt>
                <c:pt idx="11">
                  <c:v>1100</c:v>
                </c:pt>
                <c:pt idx="12">
                  <c:v>1080</c:v>
                </c:pt>
                <c:pt idx="13">
                  <c:v>1490</c:v>
                </c:pt>
                <c:pt idx="14">
                  <c:v>1100</c:v>
                </c:pt>
                <c:pt idx="15">
                  <c:v>1390</c:v>
                </c:pt>
                <c:pt idx="16">
                  <c:v>1080</c:v>
                </c:pt>
                <c:pt idx="17">
                  <c:v>2030</c:v>
                </c:pt>
                <c:pt idx="18">
                  <c:v>1370</c:v>
                </c:pt>
                <c:pt idx="19">
                  <c:v>860</c:v>
                </c:pt>
                <c:pt idx="20">
                  <c:v>1120</c:v>
                </c:pt>
                <c:pt idx="21">
                  <c:v>900</c:v>
                </c:pt>
                <c:pt idx="22">
                  <c:v>1040</c:v>
                </c:pt>
                <c:pt idx="23">
                  <c:v>710</c:v>
                </c:pt>
                <c:pt idx="24">
                  <c:v>1770</c:v>
                </c:pt>
                <c:pt idx="25">
                  <c:v>1310</c:v>
                </c:pt>
                <c:pt idx="26">
                  <c:v>730</c:v>
                </c:pt>
                <c:pt idx="27">
                  <c:v>1080</c:v>
                </c:pt>
                <c:pt idx="28">
                  <c:v>1090</c:v>
                </c:pt>
                <c:pt idx="29">
                  <c:v>1120</c:v>
                </c:pt>
                <c:pt idx="30">
                  <c:v>900</c:v>
                </c:pt>
                <c:pt idx="31">
                  <c:v>1350</c:v>
                </c:pt>
                <c:pt idx="32">
                  <c:v>1340</c:v>
                </c:pt>
                <c:pt idx="33">
                  <c:v>1300</c:v>
                </c:pt>
                <c:pt idx="34">
                  <c:v>880</c:v>
                </c:pt>
                <c:pt idx="35">
                  <c:v>2140</c:v>
                </c:pt>
                <c:pt idx="36">
                  <c:v>1800</c:v>
                </c:pt>
                <c:pt idx="37">
                  <c:v>1280</c:v>
                </c:pt>
                <c:pt idx="38">
                  <c:v>1560</c:v>
                </c:pt>
                <c:pt idx="39">
                  <c:v>1140</c:v>
                </c:pt>
                <c:pt idx="40">
                  <c:v>590</c:v>
                </c:pt>
                <c:pt idx="41">
                  <c:v>1460</c:v>
                </c:pt>
                <c:pt idx="42">
                  <c:v>1420</c:v>
                </c:pt>
                <c:pt idx="43">
                  <c:v>1910</c:v>
                </c:pt>
                <c:pt idx="44">
                  <c:v>1470</c:v>
                </c:pt>
                <c:pt idx="45">
                  <c:v>1520</c:v>
                </c:pt>
                <c:pt idx="46">
                  <c:v>1480</c:v>
                </c:pt>
                <c:pt idx="47">
                  <c:v>2060</c:v>
                </c:pt>
                <c:pt idx="48">
                  <c:v>990</c:v>
                </c:pt>
                <c:pt idx="49">
                  <c:v>1530</c:v>
                </c:pt>
                <c:pt idx="50">
                  <c:v>940</c:v>
                </c:pt>
                <c:pt idx="51">
                  <c:v>1710</c:v>
                </c:pt>
                <c:pt idx="52">
                  <c:v>1850</c:v>
                </c:pt>
                <c:pt idx="53">
                  <c:v>1050</c:v>
                </c:pt>
                <c:pt idx="54">
                  <c:v>1070</c:v>
                </c:pt>
                <c:pt idx="55">
                  <c:v>1860</c:v>
                </c:pt>
                <c:pt idx="56">
                  <c:v>1670</c:v>
                </c:pt>
                <c:pt idx="57">
                  <c:v>1670</c:v>
                </c:pt>
                <c:pt idx="58">
                  <c:v>1940</c:v>
                </c:pt>
                <c:pt idx="59">
                  <c:v>1710</c:v>
                </c:pt>
                <c:pt idx="60">
                  <c:v>1290</c:v>
                </c:pt>
                <c:pt idx="61">
                  <c:v>1260</c:v>
                </c:pt>
                <c:pt idx="62">
                  <c:v>1010</c:v>
                </c:pt>
                <c:pt idx="63">
                  <c:v>1920</c:v>
                </c:pt>
                <c:pt idx="64">
                  <c:v>1690</c:v>
                </c:pt>
                <c:pt idx="65">
                  <c:v>2050</c:v>
                </c:pt>
                <c:pt idx="66">
                  <c:v>1810</c:v>
                </c:pt>
                <c:pt idx="67">
                  <c:v>1140</c:v>
                </c:pt>
                <c:pt idx="68">
                  <c:v>1470</c:v>
                </c:pt>
                <c:pt idx="69">
                  <c:v>1370</c:v>
                </c:pt>
                <c:pt idx="70">
                  <c:v>770</c:v>
                </c:pt>
                <c:pt idx="71">
                  <c:v>1650</c:v>
                </c:pt>
                <c:pt idx="72">
                  <c:v>910</c:v>
                </c:pt>
                <c:pt idx="73">
                  <c:v>1000</c:v>
                </c:pt>
                <c:pt idx="74">
                  <c:v>1090</c:v>
                </c:pt>
                <c:pt idx="75">
                  <c:v>1600</c:v>
                </c:pt>
                <c:pt idx="76">
                  <c:v>1700</c:v>
                </c:pt>
                <c:pt idx="77">
                  <c:v>1420</c:v>
                </c:pt>
                <c:pt idx="78">
                  <c:v>2100</c:v>
                </c:pt>
                <c:pt idx="79">
                  <c:v>1420</c:v>
                </c:pt>
                <c:pt idx="80">
                  <c:v>1520</c:v>
                </c:pt>
                <c:pt idx="81">
                  <c:v>1670</c:v>
                </c:pt>
                <c:pt idx="82">
                  <c:v>1390</c:v>
                </c:pt>
                <c:pt idx="83">
                  <c:v>2600</c:v>
                </c:pt>
                <c:pt idx="84">
                  <c:v>1660</c:v>
                </c:pt>
                <c:pt idx="85">
                  <c:v>1560</c:v>
                </c:pt>
                <c:pt idx="86">
                  <c:v>1710</c:v>
                </c:pt>
                <c:pt idx="87">
                  <c:v>2000</c:v>
                </c:pt>
                <c:pt idx="88">
                  <c:v>2160</c:v>
                </c:pt>
                <c:pt idx="89">
                  <c:v>1610</c:v>
                </c:pt>
                <c:pt idx="90">
                  <c:v>1940</c:v>
                </c:pt>
                <c:pt idx="91">
                  <c:v>670</c:v>
                </c:pt>
                <c:pt idx="92">
                  <c:v>1980</c:v>
                </c:pt>
                <c:pt idx="93">
                  <c:v>1400</c:v>
                </c:pt>
                <c:pt idx="94">
                  <c:v>1510</c:v>
                </c:pt>
                <c:pt idx="95">
                  <c:v>2080</c:v>
                </c:pt>
                <c:pt idx="96">
                  <c:v>980</c:v>
                </c:pt>
                <c:pt idx="97">
                  <c:v>1770</c:v>
                </c:pt>
                <c:pt idx="98">
                  <c:v>890</c:v>
                </c:pt>
                <c:pt idx="99">
                  <c:v>720</c:v>
                </c:pt>
                <c:pt idx="100">
                  <c:v>1600</c:v>
                </c:pt>
                <c:pt idx="101">
                  <c:v>2130</c:v>
                </c:pt>
                <c:pt idx="102">
                  <c:v>1600</c:v>
                </c:pt>
                <c:pt idx="103">
                  <c:v>1150</c:v>
                </c:pt>
                <c:pt idx="104">
                  <c:v>1870</c:v>
                </c:pt>
                <c:pt idx="105">
                  <c:v>1390</c:v>
                </c:pt>
                <c:pt idx="106">
                  <c:v>2099</c:v>
                </c:pt>
                <c:pt idx="107">
                  <c:v>1250</c:v>
                </c:pt>
                <c:pt idx="108">
                  <c:v>1677</c:v>
                </c:pt>
                <c:pt idx="109">
                  <c:v>2100</c:v>
                </c:pt>
                <c:pt idx="110">
                  <c:v>1280</c:v>
                </c:pt>
                <c:pt idx="111">
                  <c:v>1600</c:v>
                </c:pt>
                <c:pt idx="112">
                  <c:v>1750</c:v>
                </c:pt>
                <c:pt idx="113">
                  <c:v>1880</c:v>
                </c:pt>
                <c:pt idx="114">
                  <c:v>1110</c:v>
                </c:pt>
                <c:pt idx="115">
                  <c:v>2140</c:v>
                </c:pt>
                <c:pt idx="116">
                  <c:v>2300</c:v>
                </c:pt>
                <c:pt idx="117">
                  <c:v>2600</c:v>
                </c:pt>
                <c:pt idx="118">
                  <c:v>1290</c:v>
                </c:pt>
                <c:pt idx="119">
                  <c:v>1090</c:v>
                </c:pt>
                <c:pt idx="120">
                  <c:v>1870</c:v>
                </c:pt>
                <c:pt idx="121">
                  <c:v>1010</c:v>
                </c:pt>
                <c:pt idx="122">
                  <c:v>1150</c:v>
                </c:pt>
                <c:pt idx="123">
                  <c:v>1210</c:v>
                </c:pt>
                <c:pt idx="124">
                  <c:v>1760</c:v>
                </c:pt>
                <c:pt idx="125">
                  <c:v>1190</c:v>
                </c:pt>
                <c:pt idx="126">
                  <c:v>1890</c:v>
                </c:pt>
                <c:pt idx="127">
                  <c:v>1180</c:v>
                </c:pt>
                <c:pt idx="128">
                  <c:v>1550</c:v>
                </c:pt>
                <c:pt idx="129">
                  <c:v>2660</c:v>
                </c:pt>
                <c:pt idx="130">
                  <c:v>1654</c:v>
                </c:pt>
                <c:pt idx="131">
                  <c:v>2080</c:v>
                </c:pt>
                <c:pt idx="132">
                  <c:v>1480</c:v>
                </c:pt>
                <c:pt idx="133">
                  <c:v>1760</c:v>
                </c:pt>
                <c:pt idx="134">
                  <c:v>1390</c:v>
                </c:pt>
                <c:pt idx="135">
                  <c:v>1240</c:v>
                </c:pt>
                <c:pt idx="136">
                  <c:v>920</c:v>
                </c:pt>
                <c:pt idx="137">
                  <c:v>1400</c:v>
                </c:pt>
                <c:pt idx="138">
                  <c:v>2610</c:v>
                </c:pt>
                <c:pt idx="139">
                  <c:v>2223</c:v>
                </c:pt>
                <c:pt idx="140">
                  <c:v>1760</c:v>
                </c:pt>
                <c:pt idx="141">
                  <c:v>1380</c:v>
                </c:pt>
                <c:pt idx="142">
                  <c:v>1130</c:v>
                </c:pt>
                <c:pt idx="143">
                  <c:v>1590</c:v>
                </c:pt>
                <c:pt idx="144">
                  <c:v>1040</c:v>
                </c:pt>
                <c:pt idx="145">
                  <c:v>1890</c:v>
                </c:pt>
                <c:pt idx="146">
                  <c:v>2110</c:v>
                </c:pt>
                <c:pt idx="147">
                  <c:v>2240</c:v>
                </c:pt>
                <c:pt idx="148">
                  <c:v>1770</c:v>
                </c:pt>
                <c:pt idx="149">
                  <c:v>1080</c:v>
                </c:pt>
                <c:pt idx="150">
                  <c:v>1740</c:v>
                </c:pt>
                <c:pt idx="151">
                  <c:v>860</c:v>
                </c:pt>
                <c:pt idx="152">
                  <c:v>2340</c:v>
                </c:pt>
                <c:pt idx="153">
                  <c:v>2380</c:v>
                </c:pt>
                <c:pt idx="154">
                  <c:v>2100</c:v>
                </c:pt>
                <c:pt idx="155">
                  <c:v>1680</c:v>
                </c:pt>
                <c:pt idx="156">
                  <c:v>1170</c:v>
                </c:pt>
                <c:pt idx="157">
                  <c:v>1460</c:v>
                </c:pt>
                <c:pt idx="158">
                  <c:v>2235</c:v>
                </c:pt>
                <c:pt idx="159">
                  <c:v>2390</c:v>
                </c:pt>
                <c:pt idx="160">
                  <c:v>1240</c:v>
                </c:pt>
                <c:pt idx="161">
                  <c:v>1740</c:v>
                </c:pt>
                <c:pt idx="162">
                  <c:v>1720</c:v>
                </c:pt>
                <c:pt idx="163">
                  <c:v>1930</c:v>
                </c:pt>
                <c:pt idx="164">
                  <c:v>1110</c:v>
                </c:pt>
                <c:pt idx="165">
                  <c:v>1010</c:v>
                </c:pt>
                <c:pt idx="166">
                  <c:v>940</c:v>
                </c:pt>
                <c:pt idx="167">
                  <c:v>1430</c:v>
                </c:pt>
                <c:pt idx="168">
                  <c:v>1250</c:v>
                </c:pt>
                <c:pt idx="169">
                  <c:v>1180</c:v>
                </c:pt>
                <c:pt idx="170">
                  <c:v>1860</c:v>
                </c:pt>
                <c:pt idx="171">
                  <c:v>2560</c:v>
                </c:pt>
                <c:pt idx="172">
                  <c:v>3390</c:v>
                </c:pt>
                <c:pt idx="173">
                  <c:v>2610</c:v>
                </c:pt>
                <c:pt idx="174">
                  <c:v>1770</c:v>
                </c:pt>
                <c:pt idx="175">
                  <c:v>1850</c:v>
                </c:pt>
                <c:pt idx="176">
                  <c:v>1170</c:v>
                </c:pt>
                <c:pt idx="177">
                  <c:v>1370</c:v>
                </c:pt>
                <c:pt idx="178">
                  <c:v>1180</c:v>
                </c:pt>
                <c:pt idx="179">
                  <c:v>1960</c:v>
                </c:pt>
                <c:pt idx="180">
                  <c:v>1680</c:v>
                </c:pt>
                <c:pt idx="181">
                  <c:v>960</c:v>
                </c:pt>
                <c:pt idx="182">
                  <c:v>1150</c:v>
                </c:pt>
                <c:pt idx="183">
                  <c:v>1320</c:v>
                </c:pt>
                <c:pt idx="184">
                  <c:v>1240</c:v>
                </c:pt>
                <c:pt idx="185">
                  <c:v>1940</c:v>
                </c:pt>
                <c:pt idx="186">
                  <c:v>3010</c:v>
                </c:pt>
                <c:pt idx="187">
                  <c:v>1800</c:v>
                </c:pt>
                <c:pt idx="188">
                  <c:v>2080</c:v>
                </c:pt>
                <c:pt idx="189">
                  <c:v>2610</c:v>
                </c:pt>
                <c:pt idx="190">
                  <c:v>1150</c:v>
                </c:pt>
                <c:pt idx="191">
                  <c:v>1020</c:v>
                </c:pt>
                <c:pt idx="192">
                  <c:v>960</c:v>
                </c:pt>
                <c:pt idx="193">
                  <c:v>1640</c:v>
                </c:pt>
                <c:pt idx="194">
                  <c:v>1410</c:v>
                </c:pt>
                <c:pt idx="195">
                  <c:v>1280</c:v>
                </c:pt>
                <c:pt idx="196">
                  <c:v>1360</c:v>
                </c:pt>
                <c:pt idx="197">
                  <c:v>1110</c:v>
                </c:pt>
                <c:pt idx="198">
                  <c:v>750</c:v>
                </c:pt>
                <c:pt idx="199">
                  <c:v>1860</c:v>
                </c:pt>
                <c:pt idx="200">
                  <c:v>1840</c:v>
                </c:pt>
                <c:pt idx="201">
                  <c:v>1160</c:v>
                </c:pt>
                <c:pt idx="202">
                  <c:v>2120</c:v>
                </c:pt>
                <c:pt idx="203">
                  <c:v>1240</c:v>
                </c:pt>
                <c:pt idx="204">
                  <c:v>2800</c:v>
                </c:pt>
                <c:pt idx="205">
                  <c:v>1770</c:v>
                </c:pt>
                <c:pt idx="206">
                  <c:v>1540</c:v>
                </c:pt>
                <c:pt idx="207">
                  <c:v>1000</c:v>
                </c:pt>
                <c:pt idx="208">
                  <c:v>1730</c:v>
                </c:pt>
                <c:pt idx="209">
                  <c:v>2070</c:v>
                </c:pt>
                <c:pt idx="210">
                  <c:v>2120</c:v>
                </c:pt>
                <c:pt idx="211">
                  <c:v>1800</c:v>
                </c:pt>
                <c:pt idx="212">
                  <c:v>2580</c:v>
                </c:pt>
                <c:pt idx="213">
                  <c:v>1210</c:v>
                </c:pt>
                <c:pt idx="214">
                  <c:v>1800</c:v>
                </c:pt>
                <c:pt idx="215">
                  <c:v>2300</c:v>
                </c:pt>
                <c:pt idx="216">
                  <c:v>1650</c:v>
                </c:pt>
                <c:pt idx="217">
                  <c:v>1410</c:v>
                </c:pt>
                <c:pt idx="218">
                  <c:v>1860</c:v>
                </c:pt>
                <c:pt idx="219">
                  <c:v>1320</c:v>
                </c:pt>
                <c:pt idx="220">
                  <c:v>1970</c:v>
                </c:pt>
                <c:pt idx="221">
                  <c:v>2270</c:v>
                </c:pt>
                <c:pt idx="222">
                  <c:v>1800</c:v>
                </c:pt>
                <c:pt idx="223">
                  <c:v>2130</c:v>
                </c:pt>
                <c:pt idx="224">
                  <c:v>2050</c:v>
                </c:pt>
                <c:pt idx="225">
                  <c:v>930</c:v>
                </c:pt>
                <c:pt idx="226">
                  <c:v>1970</c:v>
                </c:pt>
                <c:pt idx="227">
                  <c:v>2360</c:v>
                </c:pt>
                <c:pt idx="228">
                  <c:v>1480</c:v>
                </c:pt>
                <c:pt idx="229">
                  <c:v>2370</c:v>
                </c:pt>
                <c:pt idx="230">
                  <c:v>1720</c:v>
                </c:pt>
                <c:pt idx="231">
                  <c:v>1470</c:v>
                </c:pt>
                <c:pt idx="232">
                  <c:v>1170</c:v>
                </c:pt>
                <c:pt idx="233">
                  <c:v>2090</c:v>
                </c:pt>
                <c:pt idx="234">
                  <c:v>2393</c:v>
                </c:pt>
                <c:pt idx="235">
                  <c:v>1960</c:v>
                </c:pt>
                <c:pt idx="236">
                  <c:v>1640</c:v>
                </c:pt>
                <c:pt idx="237">
                  <c:v>1480</c:v>
                </c:pt>
                <c:pt idx="238">
                  <c:v>1270</c:v>
                </c:pt>
                <c:pt idx="239">
                  <c:v>1840</c:v>
                </c:pt>
                <c:pt idx="240">
                  <c:v>2030</c:v>
                </c:pt>
                <c:pt idx="241">
                  <c:v>800</c:v>
                </c:pt>
                <c:pt idx="242">
                  <c:v>1280</c:v>
                </c:pt>
                <c:pt idx="243">
                  <c:v>2800</c:v>
                </c:pt>
                <c:pt idx="244">
                  <c:v>1180</c:v>
                </c:pt>
                <c:pt idx="245">
                  <c:v>1800</c:v>
                </c:pt>
                <c:pt idx="246">
                  <c:v>1640</c:v>
                </c:pt>
                <c:pt idx="247">
                  <c:v>1150</c:v>
                </c:pt>
                <c:pt idx="248">
                  <c:v>920</c:v>
                </c:pt>
                <c:pt idx="249">
                  <c:v>1640</c:v>
                </c:pt>
                <c:pt idx="250">
                  <c:v>2600</c:v>
                </c:pt>
                <c:pt idx="251">
                  <c:v>1620</c:v>
                </c:pt>
                <c:pt idx="252">
                  <c:v>1510</c:v>
                </c:pt>
                <c:pt idx="253">
                  <c:v>2150</c:v>
                </c:pt>
                <c:pt idx="254">
                  <c:v>1130</c:v>
                </c:pt>
                <c:pt idx="255">
                  <c:v>1620</c:v>
                </c:pt>
                <c:pt idx="256">
                  <c:v>1100</c:v>
                </c:pt>
                <c:pt idx="257">
                  <c:v>2320</c:v>
                </c:pt>
                <c:pt idx="258">
                  <c:v>1120</c:v>
                </c:pt>
                <c:pt idx="259">
                  <c:v>1300</c:v>
                </c:pt>
                <c:pt idx="260">
                  <c:v>1180</c:v>
                </c:pt>
                <c:pt idx="261">
                  <c:v>2270</c:v>
                </c:pt>
                <c:pt idx="262">
                  <c:v>1730</c:v>
                </c:pt>
                <c:pt idx="263">
                  <c:v>1600</c:v>
                </c:pt>
                <c:pt idx="264">
                  <c:v>1900</c:v>
                </c:pt>
                <c:pt idx="265">
                  <c:v>920</c:v>
                </c:pt>
                <c:pt idx="266">
                  <c:v>3760</c:v>
                </c:pt>
                <c:pt idx="267">
                  <c:v>2320</c:v>
                </c:pt>
                <c:pt idx="268">
                  <c:v>1540</c:v>
                </c:pt>
                <c:pt idx="269">
                  <c:v>1230</c:v>
                </c:pt>
                <c:pt idx="270">
                  <c:v>1450</c:v>
                </c:pt>
                <c:pt idx="271">
                  <c:v>1150</c:v>
                </c:pt>
                <c:pt idx="272">
                  <c:v>1890</c:v>
                </c:pt>
                <c:pt idx="273">
                  <c:v>2060</c:v>
                </c:pt>
                <c:pt idx="274">
                  <c:v>1570</c:v>
                </c:pt>
                <c:pt idx="275">
                  <c:v>1780</c:v>
                </c:pt>
                <c:pt idx="276">
                  <c:v>1100</c:v>
                </c:pt>
                <c:pt idx="277">
                  <c:v>2080</c:v>
                </c:pt>
                <c:pt idx="278">
                  <c:v>1240</c:v>
                </c:pt>
                <c:pt idx="279">
                  <c:v>1860</c:v>
                </c:pt>
                <c:pt idx="280">
                  <c:v>1950</c:v>
                </c:pt>
                <c:pt idx="281">
                  <c:v>1560</c:v>
                </c:pt>
                <c:pt idx="282">
                  <c:v>810</c:v>
                </c:pt>
                <c:pt idx="283">
                  <c:v>1520</c:v>
                </c:pt>
                <c:pt idx="284">
                  <c:v>1760</c:v>
                </c:pt>
                <c:pt idx="285">
                  <c:v>1680</c:v>
                </c:pt>
                <c:pt idx="286">
                  <c:v>1350</c:v>
                </c:pt>
                <c:pt idx="287">
                  <c:v>2200</c:v>
                </c:pt>
                <c:pt idx="288">
                  <c:v>1330</c:v>
                </c:pt>
                <c:pt idx="289">
                  <c:v>1560</c:v>
                </c:pt>
                <c:pt idx="290">
                  <c:v>2000</c:v>
                </c:pt>
                <c:pt idx="291">
                  <c:v>1200</c:v>
                </c:pt>
                <c:pt idx="292">
                  <c:v>1180</c:v>
                </c:pt>
                <c:pt idx="293">
                  <c:v>3360</c:v>
                </c:pt>
                <c:pt idx="294">
                  <c:v>2380</c:v>
                </c:pt>
                <c:pt idx="295">
                  <c:v>1430</c:v>
                </c:pt>
                <c:pt idx="296">
                  <c:v>850</c:v>
                </c:pt>
                <c:pt idx="297">
                  <c:v>1670</c:v>
                </c:pt>
                <c:pt idx="298">
                  <c:v>1130</c:v>
                </c:pt>
                <c:pt idx="299">
                  <c:v>1453</c:v>
                </c:pt>
                <c:pt idx="300">
                  <c:v>1120</c:v>
                </c:pt>
                <c:pt idx="301">
                  <c:v>1390</c:v>
                </c:pt>
                <c:pt idx="302">
                  <c:v>900</c:v>
                </c:pt>
                <c:pt idx="303">
                  <c:v>2190</c:v>
                </c:pt>
                <c:pt idx="304">
                  <c:v>2340</c:v>
                </c:pt>
                <c:pt idx="305">
                  <c:v>3550</c:v>
                </c:pt>
                <c:pt idx="306">
                  <c:v>2310</c:v>
                </c:pt>
                <c:pt idx="307">
                  <c:v>1500</c:v>
                </c:pt>
                <c:pt idx="308">
                  <c:v>1440</c:v>
                </c:pt>
                <c:pt idx="309">
                  <c:v>2370</c:v>
                </c:pt>
                <c:pt idx="310">
                  <c:v>1550</c:v>
                </c:pt>
                <c:pt idx="311">
                  <c:v>2040</c:v>
                </c:pt>
                <c:pt idx="312">
                  <c:v>1520</c:v>
                </c:pt>
                <c:pt idx="313">
                  <c:v>2370</c:v>
                </c:pt>
                <c:pt idx="314">
                  <c:v>1920</c:v>
                </c:pt>
                <c:pt idx="315">
                  <c:v>1500</c:v>
                </c:pt>
                <c:pt idx="316">
                  <c:v>3560</c:v>
                </c:pt>
                <c:pt idx="317">
                  <c:v>2400</c:v>
                </c:pt>
                <c:pt idx="318">
                  <c:v>2120</c:v>
                </c:pt>
                <c:pt idx="319">
                  <c:v>2020</c:v>
                </c:pt>
                <c:pt idx="320">
                  <c:v>1930</c:v>
                </c:pt>
                <c:pt idx="321">
                  <c:v>2270</c:v>
                </c:pt>
                <c:pt idx="322">
                  <c:v>3402</c:v>
                </c:pt>
                <c:pt idx="323">
                  <c:v>2060</c:v>
                </c:pt>
                <c:pt idx="324">
                  <c:v>1800</c:v>
                </c:pt>
                <c:pt idx="325">
                  <c:v>2990</c:v>
                </c:pt>
                <c:pt idx="326">
                  <c:v>2260</c:v>
                </c:pt>
                <c:pt idx="327">
                  <c:v>2190</c:v>
                </c:pt>
                <c:pt idx="328">
                  <c:v>2070</c:v>
                </c:pt>
                <c:pt idx="329">
                  <c:v>1480</c:v>
                </c:pt>
                <c:pt idx="330">
                  <c:v>2350</c:v>
                </c:pt>
                <c:pt idx="331">
                  <c:v>2790</c:v>
                </c:pt>
                <c:pt idx="332">
                  <c:v>1590</c:v>
                </c:pt>
                <c:pt idx="333">
                  <c:v>2060</c:v>
                </c:pt>
                <c:pt idx="334">
                  <c:v>1060</c:v>
                </c:pt>
                <c:pt idx="335">
                  <c:v>1540</c:v>
                </c:pt>
                <c:pt idx="336">
                  <c:v>1900</c:v>
                </c:pt>
                <c:pt idx="337">
                  <c:v>1610</c:v>
                </c:pt>
                <c:pt idx="338">
                  <c:v>1610</c:v>
                </c:pt>
                <c:pt idx="339">
                  <c:v>1930</c:v>
                </c:pt>
                <c:pt idx="340">
                  <c:v>1100</c:v>
                </c:pt>
                <c:pt idx="341">
                  <c:v>1810</c:v>
                </c:pt>
                <c:pt idx="342">
                  <c:v>833</c:v>
                </c:pt>
                <c:pt idx="343">
                  <c:v>1740</c:v>
                </c:pt>
                <c:pt idx="344">
                  <c:v>2120</c:v>
                </c:pt>
                <c:pt idx="345">
                  <c:v>1950</c:v>
                </c:pt>
                <c:pt idx="346">
                  <c:v>1230</c:v>
                </c:pt>
                <c:pt idx="347">
                  <c:v>1710</c:v>
                </c:pt>
                <c:pt idx="348">
                  <c:v>3180</c:v>
                </c:pt>
                <c:pt idx="349">
                  <c:v>1000</c:v>
                </c:pt>
                <c:pt idx="350">
                  <c:v>1530</c:v>
                </c:pt>
                <c:pt idx="351">
                  <c:v>2310</c:v>
                </c:pt>
                <c:pt idx="352">
                  <c:v>2530</c:v>
                </c:pt>
                <c:pt idx="353">
                  <c:v>2000</c:v>
                </c:pt>
                <c:pt idx="354">
                  <c:v>3150</c:v>
                </c:pt>
                <c:pt idx="355">
                  <c:v>2150</c:v>
                </c:pt>
                <c:pt idx="356">
                  <c:v>2240</c:v>
                </c:pt>
                <c:pt idx="357">
                  <c:v>1720</c:v>
                </c:pt>
                <c:pt idx="358">
                  <c:v>2850</c:v>
                </c:pt>
                <c:pt idx="359">
                  <c:v>1430</c:v>
                </c:pt>
                <c:pt idx="360">
                  <c:v>1570</c:v>
                </c:pt>
                <c:pt idx="361">
                  <c:v>1540</c:v>
                </c:pt>
                <c:pt idx="362">
                  <c:v>1980</c:v>
                </c:pt>
                <c:pt idx="363">
                  <c:v>2150</c:v>
                </c:pt>
                <c:pt idx="364">
                  <c:v>930</c:v>
                </c:pt>
                <c:pt idx="365">
                  <c:v>1760</c:v>
                </c:pt>
                <c:pt idx="366">
                  <c:v>2180</c:v>
                </c:pt>
                <c:pt idx="367">
                  <c:v>1800</c:v>
                </c:pt>
                <c:pt idx="368">
                  <c:v>2060</c:v>
                </c:pt>
                <c:pt idx="369">
                  <c:v>1300</c:v>
                </c:pt>
                <c:pt idx="370">
                  <c:v>2630</c:v>
                </c:pt>
                <c:pt idx="371">
                  <c:v>3050</c:v>
                </c:pt>
                <c:pt idx="372">
                  <c:v>3100</c:v>
                </c:pt>
                <c:pt idx="373">
                  <c:v>2030</c:v>
                </c:pt>
                <c:pt idx="374">
                  <c:v>2570</c:v>
                </c:pt>
                <c:pt idx="375">
                  <c:v>2700</c:v>
                </c:pt>
                <c:pt idx="376">
                  <c:v>2910</c:v>
                </c:pt>
                <c:pt idx="377">
                  <c:v>3420</c:v>
                </c:pt>
                <c:pt idx="378">
                  <c:v>1830</c:v>
                </c:pt>
                <c:pt idx="379">
                  <c:v>1590</c:v>
                </c:pt>
                <c:pt idx="380">
                  <c:v>3800</c:v>
                </c:pt>
                <c:pt idx="381">
                  <c:v>1760</c:v>
                </c:pt>
                <c:pt idx="382">
                  <c:v>1640</c:v>
                </c:pt>
                <c:pt idx="383">
                  <c:v>3250</c:v>
                </c:pt>
                <c:pt idx="384">
                  <c:v>1850</c:v>
                </c:pt>
                <c:pt idx="385">
                  <c:v>2330</c:v>
                </c:pt>
                <c:pt idx="386">
                  <c:v>2490</c:v>
                </c:pt>
                <c:pt idx="387">
                  <c:v>1290</c:v>
                </c:pt>
                <c:pt idx="388">
                  <c:v>2270</c:v>
                </c:pt>
                <c:pt idx="389">
                  <c:v>2150</c:v>
                </c:pt>
                <c:pt idx="390">
                  <c:v>1960</c:v>
                </c:pt>
                <c:pt idx="391">
                  <c:v>2120</c:v>
                </c:pt>
                <c:pt idx="392">
                  <c:v>1410</c:v>
                </c:pt>
                <c:pt idx="393">
                  <c:v>1290</c:v>
                </c:pt>
                <c:pt idx="394">
                  <c:v>1520</c:v>
                </c:pt>
                <c:pt idx="395">
                  <c:v>2540</c:v>
                </c:pt>
                <c:pt idx="396">
                  <c:v>2910</c:v>
                </c:pt>
                <c:pt idx="397">
                  <c:v>1720</c:v>
                </c:pt>
                <c:pt idx="398">
                  <c:v>1990</c:v>
                </c:pt>
                <c:pt idx="399">
                  <c:v>2910</c:v>
                </c:pt>
                <c:pt idx="400">
                  <c:v>2350</c:v>
                </c:pt>
                <c:pt idx="401">
                  <c:v>2210</c:v>
                </c:pt>
                <c:pt idx="402">
                  <c:v>2020</c:v>
                </c:pt>
                <c:pt idx="403">
                  <c:v>1530</c:v>
                </c:pt>
                <c:pt idx="404">
                  <c:v>2970</c:v>
                </c:pt>
                <c:pt idx="405">
                  <c:v>3870</c:v>
                </c:pt>
                <c:pt idx="406">
                  <c:v>2550</c:v>
                </c:pt>
                <c:pt idx="407">
                  <c:v>3310</c:v>
                </c:pt>
                <c:pt idx="408">
                  <c:v>1030</c:v>
                </c:pt>
                <c:pt idx="409">
                  <c:v>3270</c:v>
                </c:pt>
                <c:pt idx="410">
                  <c:v>2100</c:v>
                </c:pt>
                <c:pt idx="411">
                  <c:v>2260</c:v>
                </c:pt>
                <c:pt idx="412">
                  <c:v>1780</c:v>
                </c:pt>
                <c:pt idx="413">
                  <c:v>1450</c:v>
                </c:pt>
                <c:pt idx="414">
                  <c:v>1660</c:v>
                </c:pt>
                <c:pt idx="415">
                  <c:v>2370</c:v>
                </c:pt>
                <c:pt idx="416">
                  <c:v>2740</c:v>
                </c:pt>
                <c:pt idx="417">
                  <c:v>3420</c:v>
                </c:pt>
                <c:pt idx="418">
                  <c:v>1010</c:v>
                </c:pt>
                <c:pt idx="419">
                  <c:v>2090</c:v>
                </c:pt>
                <c:pt idx="420">
                  <c:v>1610</c:v>
                </c:pt>
                <c:pt idx="421">
                  <c:v>3600</c:v>
                </c:pt>
                <c:pt idx="422">
                  <c:v>2510</c:v>
                </c:pt>
                <c:pt idx="423">
                  <c:v>1920</c:v>
                </c:pt>
                <c:pt idx="424">
                  <c:v>1490</c:v>
                </c:pt>
                <c:pt idx="425">
                  <c:v>2570</c:v>
                </c:pt>
                <c:pt idx="426">
                  <c:v>2440</c:v>
                </c:pt>
                <c:pt idx="427">
                  <c:v>1820</c:v>
                </c:pt>
                <c:pt idx="428">
                  <c:v>3620</c:v>
                </c:pt>
                <c:pt idx="429">
                  <c:v>3000</c:v>
                </c:pt>
                <c:pt idx="430">
                  <c:v>4000</c:v>
                </c:pt>
                <c:pt idx="431">
                  <c:v>3250</c:v>
                </c:pt>
                <c:pt idx="432">
                  <c:v>2430</c:v>
                </c:pt>
                <c:pt idx="433">
                  <c:v>2600</c:v>
                </c:pt>
                <c:pt idx="434">
                  <c:v>2440</c:v>
                </c:pt>
                <c:pt idx="435">
                  <c:v>2080</c:v>
                </c:pt>
                <c:pt idx="436">
                  <c:v>2440</c:v>
                </c:pt>
                <c:pt idx="437">
                  <c:v>2490</c:v>
                </c:pt>
                <c:pt idx="438">
                  <c:v>3000</c:v>
                </c:pt>
                <c:pt idx="439">
                  <c:v>1650</c:v>
                </c:pt>
                <c:pt idx="440">
                  <c:v>2780</c:v>
                </c:pt>
                <c:pt idx="441">
                  <c:v>3400</c:v>
                </c:pt>
                <c:pt idx="442">
                  <c:v>1670</c:v>
                </c:pt>
                <c:pt idx="443">
                  <c:v>2090</c:v>
                </c:pt>
                <c:pt idx="444">
                  <c:v>2100</c:v>
                </c:pt>
                <c:pt idx="445">
                  <c:v>2190</c:v>
                </c:pt>
                <c:pt idx="446">
                  <c:v>2470</c:v>
                </c:pt>
                <c:pt idx="447">
                  <c:v>2160</c:v>
                </c:pt>
                <c:pt idx="448">
                  <c:v>2800</c:v>
                </c:pt>
                <c:pt idx="449">
                  <c:v>3050</c:v>
                </c:pt>
                <c:pt idx="450">
                  <c:v>2370</c:v>
                </c:pt>
                <c:pt idx="451">
                  <c:v>1760</c:v>
                </c:pt>
                <c:pt idx="452">
                  <c:v>2420</c:v>
                </c:pt>
                <c:pt idx="453">
                  <c:v>3100</c:v>
                </c:pt>
                <c:pt idx="454">
                  <c:v>1360</c:v>
                </c:pt>
                <c:pt idx="455">
                  <c:v>3190</c:v>
                </c:pt>
                <c:pt idx="456">
                  <c:v>2660</c:v>
                </c:pt>
                <c:pt idx="457">
                  <c:v>2270</c:v>
                </c:pt>
                <c:pt idx="458">
                  <c:v>2110</c:v>
                </c:pt>
                <c:pt idx="459">
                  <c:v>2206</c:v>
                </c:pt>
                <c:pt idx="460">
                  <c:v>3420</c:v>
                </c:pt>
                <c:pt idx="461">
                  <c:v>2160</c:v>
                </c:pt>
                <c:pt idx="462">
                  <c:v>1810</c:v>
                </c:pt>
                <c:pt idx="463">
                  <c:v>2060</c:v>
                </c:pt>
                <c:pt idx="464">
                  <c:v>2450</c:v>
                </c:pt>
                <c:pt idx="465">
                  <c:v>2500</c:v>
                </c:pt>
                <c:pt idx="466">
                  <c:v>2590</c:v>
                </c:pt>
                <c:pt idx="467">
                  <c:v>1940</c:v>
                </c:pt>
                <c:pt idx="468">
                  <c:v>3176</c:v>
                </c:pt>
                <c:pt idx="469">
                  <c:v>2440</c:v>
                </c:pt>
                <c:pt idx="470">
                  <c:v>3400</c:v>
                </c:pt>
                <c:pt idx="471">
                  <c:v>2240</c:v>
                </c:pt>
                <c:pt idx="472">
                  <c:v>3310</c:v>
                </c:pt>
                <c:pt idx="473">
                  <c:v>2620</c:v>
                </c:pt>
                <c:pt idx="474">
                  <c:v>2060</c:v>
                </c:pt>
                <c:pt idx="475">
                  <c:v>3840</c:v>
                </c:pt>
                <c:pt idx="476">
                  <c:v>3070</c:v>
                </c:pt>
                <c:pt idx="477">
                  <c:v>5440</c:v>
                </c:pt>
                <c:pt idx="478">
                  <c:v>2660</c:v>
                </c:pt>
                <c:pt idx="479">
                  <c:v>2480</c:v>
                </c:pt>
                <c:pt idx="480">
                  <c:v>4210</c:v>
                </c:pt>
                <c:pt idx="481">
                  <c:v>4090</c:v>
                </c:pt>
                <c:pt idx="482">
                  <c:v>2330</c:v>
                </c:pt>
                <c:pt idx="483">
                  <c:v>3390</c:v>
                </c:pt>
                <c:pt idx="484">
                  <c:v>3560</c:v>
                </c:pt>
                <c:pt idx="485">
                  <c:v>2470</c:v>
                </c:pt>
                <c:pt idx="486">
                  <c:v>3700</c:v>
                </c:pt>
                <c:pt idx="487">
                  <c:v>2160</c:v>
                </c:pt>
                <c:pt idx="488">
                  <c:v>2030</c:v>
                </c:pt>
                <c:pt idx="489">
                  <c:v>2480</c:v>
                </c:pt>
                <c:pt idx="490">
                  <c:v>2890</c:v>
                </c:pt>
                <c:pt idx="491">
                  <c:v>2979</c:v>
                </c:pt>
                <c:pt idx="492">
                  <c:v>2170</c:v>
                </c:pt>
                <c:pt idx="493">
                  <c:v>3640</c:v>
                </c:pt>
                <c:pt idx="494">
                  <c:v>3640</c:v>
                </c:pt>
                <c:pt idx="495">
                  <c:v>3050</c:v>
                </c:pt>
                <c:pt idx="496">
                  <c:v>2440</c:v>
                </c:pt>
                <c:pt idx="497">
                  <c:v>2790</c:v>
                </c:pt>
                <c:pt idx="498">
                  <c:v>2720</c:v>
                </c:pt>
                <c:pt idx="499">
                  <c:v>2340</c:v>
                </c:pt>
              </c:numCache>
            </c:numRef>
          </c:xVal>
          <c:yVal>
            <c:numRef>
              <c:f>HouseSales_data!$FX$28:$FX$527</c:f>
              <c:numCache>
                <c:formatCode>General</c:formatCode>
                <c:ptCount val="500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8F6-6947-932F-3DC39B6573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30804688"/>
        <c:axId val="2130737712"/>
      </c:scatterChart>
      <c:valAx>
        <c:axId val="213080468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X Variable 1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30737712"/>
        <c:crosses val="autoZero"/>
        <c:crossBetween val="midCat"/>
      </c:valAx>
      <c:valAx>
        <c:axId val="2130737712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Residuals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3080468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X Variable 1 Line Fit  Plot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Y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HouseSales_data!$FL$5:$FL$504</c:f>
              <c:numCache>
                <c:formatCode>General</c:formatCode>
                <c:ptCount val="500"/>
                <c:pt idx="0">
                  <c:v>1230</c:v>
                </c:pt>
                <c:pt idx="1">
                  <c:v>1090</c:v>
                </c:pt>
                <c:pt idx="2">
                  <c:v>1010</c:v>
                </c:pt>
                <c:pt idx="3">
                  <c:v>970</c:v>
                </c:pt>
                <c:pt idx="4">
                  <c:v>1090</c:v>
                </c:pt>
                <c:pt idx="5">
                  <c:v>1240</c:v>
                </c:pt>
                <c:pt idx="6">
                  <c:v>1460</c:v>
                </c:pt>
                <c:pt idx="7">
                  <c:v>1790</c:v>
                </c:pt>
                <c:pt idx="8">
                  <c:v>1010</c:v>
                </c:pt>
                <c:pt idx="9">
                  <c:v>770</c:v>
                </c:pt>
                <c:pt idx="10">
                  <c:v>960</c:v>
                </c:pt>
                <c:pt idx="11">
                  <c:v>1100</c:v>
                </c:pt>
                <c:pt idx="12">
                  <c:v>1080</c:v>
                </c:pt>
                <c:pt idx="13">
                  <c:v>1490</c:v>
                </c:pt>
                <c:pt idx="14">
                  <c:v>1100</c:v>
                </c:pt>
                <c:pt idx="15">
                  <c:v>1390</c:v>
                </c:pt>
                <c:pt idx="16">
                  <c:v>1080</c:v>
                </c:pt>
                <c:pt idx="17">
                  <c:v>2030</c:v>
                </c:pt>
                <c:pt idx="18">
                  <c:v>1370</c:v>
                </c:pt>
                <c:pt idx="19">
                  <c:v>860</c:v>
                </c:pt>
                <c:pt idx="20">
                  <c:v>1120</c:v>
                </c:pt>
                <c:pt idx="21">
                  <c:v>900</c:v>
                </c:pt>
                <c:pt idx="22">
                  <c:v>1040</c:v>
                </c:pt>
                <c:pt idx="23">
                  <c:v>710</c:v>
                </c:pt>
                <c:pt idx="24">
                  <c:v>1770</c:v>
                </c:pt>
                <c:pt idx="25">
                  <c:v>1310</c:v>
                </c:pt>
                <c:pt idx="26">
                  <c:v>730</c:v>
                </c:pt>
                <c:pt idx="27">
                  <c:v>1080</c:v>
                </c:pt>
                <c:pt idx="28">
                  <c:v>1090</c:v>
                </c:pt>
                <c:pt idx="29">
                  <c:v>1120</c:v>
                </c:pt>
                <c:pt idx="30">
                  <c:v>900</c:v>
                </c:pt>
                <c:pt idx="31">
                  <c:v>1350</c:v>
                </c:pt>
                <c:pt idx="32">
                  <c:v>1340</c:v>
                </c:pt>
                <c:pt idx="33">
                  <c:v>1300</c:v>
                </c:pt>
                <c:pt idx="34">
                  <c:v>880</c:v>
                </c:pt>
                <c:pt idx="35">
                  <c:v>2140</c:v>
                </c:pt>
                <c:pt idx="36">
                  <c:v>1800</c:v>
                </c:pt>
                <c:pt idx="37">
                  <c:v>1280</c:v>
                </c:pt>
                <c:pt idx="38">
                  <c:v>1560</c:v>
                </c:pt>
                <c:pt idx="39">
                  <c:v>1140</c:v>
                </c:pt>
                <c:pt idx="40">
                  <c:v>590</c:v>
                </c:pt>
                <c:pt idx="41">
                  <c:v>1460</c:v>
                </c:pt>
                <c:pt idx="42">
                  <c:v>1420</c:v>
                </c:pt>
                <c:pt idx="43">
                  <c:v>1910</c:v>
                </c:pt>
                <c:pt idx="44">
                  <c:v>1470</c:v>
                </c:pt>
                <c:pt idx="45">
                  <c:v>1520</c:v>
                </c:pt>
                <c:pt idx="46">
                  <c:v>1480</c:v>
                </c:pt>
                <c:pt idx="47">
                  <c:v>2060</c:v>
                </c:pt>
                <c:pt idx="48">
                  <c:v>990</c:v>
                </c:pt>
                <c:pt idx="49">
                  <c:v>1530</c:v>
                </c:pt>
                <c:pt idx="50">
                  <c:v>940</c:v>
                </c:pt>
                <c:pt idx="51">
                  <c:v>1710</c:v>
                </c:pt>
                <c:pt idx="52">
                  <c:v>1850</c:v>
                </c:pt>
                <c:pt idx="53">
                  <c:v>1050</c:v>
                </c:pt>
                <c:pt idx="54">
                  <c:v>1070</c:v>
                </c:pt>
                <c:pt idx="55">
                  <c:v>1860</c:v>
                </c:pt>
                <c:pt idx="56">
                  <c:v>1670</c:v>
                </c:pt>
                <c:pt idx="57">
                  <c:v>1670</c:v>
                </c:pt>
                <c:pt idx="58">
                  <c:v>1940</c:v>
                </c:pt>
                <c:pt idx="59">
                  <c:v>1710</c:v>
                </c:pt>
                <c:pt idx="60">
                  <c:v>1290</c:v>
                </c:pt>
                <c:pt idx="61">
                  <c:v>1260</c:v>
                </c:pt>
                <c:pt idx="62">
                  <c:v>1010</c:v>
                </c:pt>
                <c:pt idx="63">
                  <c:v>1920</c:v>
                </c:pt>
                <c:pt idx="64">
                  <c:v>1690</c:v>
                </c:pt>
                <c:pt idx="65">
                  <c:v>2050</c:v>
                </c:pt>
                <c:pt idx="66">
                  <c:v>1810</c:v>
                </c:pt>
                <c:pt idx="67">
                  <c:v>1140</c:v>
                </c:pt>
                <c:pt idx="68">
                  <c:v>1470</c:v>
                </c:pt>
                <c:pt idx="69">
                  <c:v>1370</c:v>
                </c:pt>
                <c:pt idx="70">
                  <c:v>770</c:v>
                </c:pt>
                <c:pt idx="71">
                  <c:v>1650</c:v>
                </c:pt>
                <c:pt idx="72">
                  <c:v>910</c:v>
                </c:pt>
                <c:pt idx="73">
                  <c:v>1000</c:v>
                </c:pt>
                <c:pt idx="74">
                  <c:v>1090</c:v>
                </c:pt>
                <c:pt idx="75">
                  <c:v>1600</c:v>
                </c:pt>
                <c:pt idx="76">
                  <c:v>1700</c:v>
                </c:pt>
                <c:pt idx="77">
                  <c:v>1420</c:v>
                </c:pt>
                <c:pt idx="78">
                  <c:v>2100</c:v>
                </c:pt>
                <c:pt idx="79">
                  <c:v>1420</c:v>
                </c:pt>
                <c:pt idx="80">
                  <c:v>1520</c:v>
                </c:pt>
                <c:pt idx="81">
                  <c:v>1670</c:v>
                </c:pt>
                <c:pt idx="82">
                  <c:v>1390</c:v>
                </c:pt>
                <c:pt idx="83">
                  <c:v>2600</c:v>
                </c:pt>
                <c:pt idx="84">
                  <c:v>1660</c:v>
                </c:pt>
                <c:pt idx="85">
                  <c:v>1560</c:v>
                </c:pt>
                <c:pt idx="86">
                  <c:v>1710</c:v>
                </c:pt>
                <c:pt idx="87">
                  <c:v>2000</c:v>
                </c:pt>
                <c:pt idx="88">
                  <c:v>2160</c:v>
                </c:pt>
                <c:pt idx="89">
                  <c:v>1610</c:v>
                </c:pt>
                <c:pt idx="90">
                  <c:v>1940</c:v>
                </c:pt>
                <c:pt idx="91">
                  <c:v>670</c:v>
                </c:pt>
                <c:pt idx="92">
                  <c:v>1980</c:v>
                </c:pt>
                <c:pt idx="93">
                  <c:v>1400</c:v>
                </c:pt>
                <c:pt idx="94">
                  <c:v>1510</c:v>
                </c:pt>
                <c:pt idx="95">
                  <c:v>2080</c:v>
                </c:pt>
                <c:pt idx="96">
                  <c:v>980</c:v>
                </c:pt>
                <c:pt idx="97">
                  <c:v>1770</c:v>
                </c:pt>
                <c:pt idx="98">
                  <c:v>890</c:v>
                </c:pt>
                <c:pt idx="99">
                  <c:v>720</c:v>
                </c:pt>
                <c:pt idx="100">
                  <c:v>1600</c:v>
                </c:pt>
                <c:pt idx="101">
                  <c:v>2130</c:v>
                </c:pt>
                <c:pt idx="102">
                  <c:v>1600</c:v>
                </c:pt>
                <c:pt idx="103">
                  <c:v>1150</c:v>
                </c:pt>
                <c:pt idx="104">
                  <c:v>1870</c:v>
                </c:pt>
                <c:pt idx="105">
                  <c:v>1390</c:v>
                </c:pt>
                <c:pt idx="106">
                  <c:v>2099</c:v>
                </c:pt>
                <c:pt idx="107">
                  <c:v>1250</c:v>
                </c:pt>
                <c:pt idx="108">
                  <c:v>1677</c:v>
                </c:pt>
                <c:pt idx="109">
                  <c:v>2100</c:v>
                </c:pt>
                <c:pt idx="110">
                  <c:v>1280</c:v>
                </c:pt>
                <c:pt idx="111">
                  <c:v>1600</c:v>
                </c:pt>
                <c:pt idx="112">
                  <c:v>1750</c:v>
                </c:pt>
                <c:pt idx="113">
                  <c:v>1880</c:v>
                </c:pt>
                <c:pt idx="114">
                  <c:v>1110</c:v>
                </c:pt>
                <c:pt idx="115">
                  <c:v>2140</c:v>
                </c:pt>
                <c:pt idx="116">
                  <c:v>2300</c:v>
                </c:pt>
                <c:pt idx="117">
                  <c:v>2600</c:v>
                </c:pt>
                <c:pt idx="118">
                  <c:v>1290</c:v>
                </c:pt>
                <c:pt idx="119">
                  <c:v>1090</c:v>
                </c:pt>
                <c:pt idx="120">
                  <c:v>1870</c:v>
                </c:pt>
                <c:pt idx="121">
                  <c:v>1010</c:v>
                </c:pt>
                <c:pt idx="122">
                  <c:v>1150</c:v>
                </c:pt>
                <c:pt idx="123">
                  <c:v>1210</c:v>
                </c:pt>
                <c:pt idx="124">
                  <c:v>1760</c:v>
                </c:pt>
                <c:pt idx="125">
                  <c:v>1190</c:v>
                </c:pt>
                <c:pt idx="126">
                  <c:v>1890</c:v>
                </c:pt>
                <c:pt idx="127">
                  <c:v>1180</c:v>
                </c:pt>
                <c:pt idx="128">
                  <c:v>1550</c:v>
                </c:pt>
                <c:pt idx="129">
                  <c:v>2660</c:v>
                </c:pt>
                <c:pt idx="130">
                  <c:v>1654</c:v>
                </c:pt>
                <c:pt idx="131">
                  <c:v>2080</c:v>
                </c:pt>
                <c:pt idx="132">
                  <c:v>1480</c:v>
                </c:pt>
                <c:pt idx="133">
                  <c:v>1760</c:v>
                </c:pt>
                <c:pt idx="134">
                  <c:v>1390</c:v>
                </c:pt>
                <c:pt idx="135">
                  <c:v>1240</c:v>
                </c:pt>
                <c:pt idx="136">
                  <c:v>920</c:v>
                </c:pt>
                <c:pt idx="137">
                  <c:v>1400</c:v>
                </c:pt>
                <c:pt idx="138">
                  <c:v>2610</c:v>
                </c:pt>
                <c:pt idx="139">
                  <c:v>2223</c:v>
                </c:pt>
                <c:pt idx="140">
                  <c:v>1760</c:v>
                </c:pt>
                <c:pt idx="141">
                  <c:v>1380</c:v>
                </c:pt>
                <c:pt idx="142">
                  <c:v>1130</c:v>
                </c:pt>
                <c:pt idx="143">
                  <c:v>1590</c:v>
                </c:pt>
                <c:pt idx="144">
                  <c:v>1040</c:v>
                </c:pt>
                <c:pt idx="145">
                  <c:v>1890</c:v>
                </c:pt>
                <c:pt idx="146">
                  <c:v>2110</c:v>
                </c:pt>
                <c:pt idx="147">
                  <c:v>2240</c:v>
                </c:pt>
                <c:pt idx="148">
                  <c:v>1770</c:v>
                </c:pt>
                <c:pt idx="149">
                  <c:v>1080</c:v>
                </c:pt>
                <c:pt idx="150">
                  <c:v>1740</c:v>
                </c:pt>
                <c:pt idx="151">
                  <c:v>860</c:v>
                </c:pt>
                <c:pt idx="152">
                  <c:v>2340</c:v>
                </c:pt>
                <c:pt idx="153">
                  <c:v>2380</c:v>
                </c:pt>
                <c:pt idx="154">
                  <c:v>2100</c:v>
                </c:pt>
                <c:pt idx="155">
                  <c:v>1680</c:v>
                </c:pt>
                <c:pt idx="156">
                  <c:v>1170</c:v>
                </c:pt>
                <c:pt idx="157">
                  <c:v>1460</c:v>
                </c:pt>
                <c:pt idx="158">
                  <c:v>2235</c:v>
                </c:pt>
                <c:pt idx="159">
                  <c:v>2390</c:v>
                </c:pt>
                <c:pt idx="160">
                  <c:v>1240</c:v>
                </c:pt>
                <c:pt idx="161">
                  <c:v>1740</c:v>
                </c:pt>
                <c:pt idx="162">
                  <c:v>1720</c:v>
                </c:pt>
                <c:pt idx="163">
                  <c:v>1930</c:v>
                </c:pt>
                <c:pt idx="164">
                  <c:v>1110</c:v>
                </c:pt>
                <c:pt idx="165">
                  <c:v>1010</c:v>
                </c:pt>
                <c:pt idx="166">
                  <c:v>940</c:v>
                </c:pt>
                <c:pt idx="167">
                  <c:v>1430</c:v>
                </c:pt>
                <c:pt idx="168">
                  <c:v>1250</c:v>
                </c:pt>
                <c:pt idx="169">
                  <c:v>1180</c:v>
                </c:pt>
                <c:pt idx="170">
                  <c:v>1860</c:v>
                </c:pt>
                <c:pt idx="171">
                  <c:v>2560</c:v>
                </c:pt>
                <c:pt idx="172">
                  <c:v>3390</c:v>
                </c:pt>
                <c:pt idx="173">
                  <c:v>2610</c:v>
                </c:pt>
                <c:pt idx="174">
                  <c:v>1770</c:v>
                </c:pt>
                <c:pt idx="175">
                  <c:v>1850</c:v>
                </c:pt>
                <c:pt idx="176">
                  <c:v>1170</c:v>
                </c:pt>
                <c:pt idx="177">
                  <c:v>1370</c:v>
                </c:pt>
                <c:pt idx="178">
                  <c:v>1180</c:v>
                </c:pt>
                <c:pt idx="179">
                  <c:v>1960</c:v>
                </c:pt>
                <c:pt idx="180">
                  <c:v>1680</c:v>
                </c:pt>
                <c:pt idx="181">
                  <c:v>960</c:v>
                </c:pt>
                <c:pt idx="182">
                  <c:v>1150</c:v>
                </c:pt>
                <c:pt idx="183">
                  <c:v>1320</c:v>
                </c:pt>
                <c:pt idx="184">
                  <c:v>1240</c:v>
                </c:pt>
                <c:pt idx="185">
                  <c:v>1940</c:v>
                </c:pt>
                <c:pt idx="186">
                  <c:v>3010</c:v>
                </c:pt>
                <c:pt idx="187">
                  <c:v>1800</c:v>
                </c:pt>
                <c:pt idx="188">
                  <c:v>2080</c:v>
                </c:pt>
                <c:pt idx="189">
                  <c:v>2610</c:v>
                </c:pt>
                <c:pt idx="190">
                  <c:v>1150</c:v>
                </c:pt>
                <c:pt idx="191">
                  <c:v>1020</c:v>
                </c:pt>
                <c:pt idx="192">
                  <c:v>960</c:v>
                </c:pt>
                <c:pt idx="193">
                  <c:v>1640</c:v>
                </c:pt>
                <c:pt idx="194">
                  <c:v>1410</c:v>
                </c:pt>
                <c:pt idx="195">
                  <c:v>1280</c:v>
                </c:pt>
                <c:pt idx="196">
                  <c:v>1360</c:v>
                </c:pt>
                <c:pt idx="197">
                  <c:v>1110</c:v>
                </c:pt>
                <c:pt idx="198">
                  <c:v>750</c:v>
                </c:pt>
                <c:pt idx="199">
                  <c:v>1860</c:v>
                </c:pt>
                <c:pt idx="200">
                  <c:v>1840</c:v>
                </c:pt>
                <c:pt idx="201">
                  <c:v>1160</c:v>
                </c:pt>
                <c:pt idx="202">
                  <c:v>2120</c:v>
                </c:pt>
                <c:pt idx="203">
                  <c:v>1240</c:v>
                </c:pt>
                <c:pt idx="204">
                  <c:v>2800</c:v>
                </c:pt>
                <c:pt idx="205">
                  <c:v>1770</c:v>
                </c:pt>
                <c:pt idx="206">
                  <c:v>1540</c:v>
                </c:pt>
                <c:pt idx="207">
                  <c:v>1000</c:v>
                </c:pt>
                <c:pt idx="208">
                  <c:v>1730</c:v>
                </c:pt>
                <c:pt idx="209">
                  <c:v>2070</c:v>
                </c:pt>
                <c:pt idx="210">
                  <c:v>2120</c:v>
                </c:pt>
                <c:pt idx="211">
                  <c:v>1800</c:v>
                </c:pt>
                <c:pt idx="212">
                  <c:v>2580</c:v>
                </c:pt>
                <c:pt idx="213">
                  <c:v>1210</c:v>
                </c:pt>
                <c:pt idx="214">
                  <c:v>1800</c:v>
                </c:pt>
                <c:pt idx="215">
                  <c:v>2300</c:v>
                </c:pt>
                <c:pt idx="216">
                  <c:v>1650</c:v>
                </c:pt>
                <c:pt idx="217">
                  <c:v>1410</c:v>
                </c:pt>
                <c:pt idx="218">
                  <c:v>1860</c:v>
                </c:pt>
                <c:pt idx="219">
                  <c:v>1320</c:v>
                </c:pt>
                <c:pt idx="220">
                  <c:v>1970</c:v>
                </c:pt>
                <c:pt idx="221">
                  <c:v>2270</c:v>
                </c:pt>
                <c:pt idx="222">
                  <c:v>1800</c:v>
                </c:pt>
                <c:pt idx="223">
                  <c:v>2130</c:v>
                </c:pt>
                <c:pt idx="224">
                  <c:v>2050</c:v>
                </c:pt>
                <c:pt idx="225">
                  <c:v>930</c:v>
                </c:pt>
                <c:pt idx="226">
                  <c:v>1970</c:v>
                </c:pt>
                <c:pt idx="227">
                  <c:v>2360</c:v>
                </c:pt>
                <c:pt idx="228">
                  <c:v>1480</c:v>
                </c:pt>
                <c:pt idx="229">
                  <c:v>2370</c:v>
                </c:pt>
                <c:pt idx="230">
                  <c:v>1720</c:v>
                </c:pt>
                <c:pt idx="231">
                  <c:v>1470</c:v>
                </c:pt>
                <c:pt idx="232">
                  <c:v>1170</c:v>
                </c:pt>
                <c:pt idx="233">
                  <c:v>2090</c:v>
                </c:pt>
                <c:pt idx="234">
                  <c:v>2393</c:v>
                </c:pt>
                <c:pt idx="235">
                  <c:v>1960</c:v>
                </c:pt>
                <c:pt idx="236">
                  <c:v>1640</c:v>
                </c:pt>
                <c:pt idx="237">
                  <c:v>1480</c:v>
                </c:pt>
                <c:pt idx="238">
                  <c:v>1270</c:v>
                </c:pt>
                <c:pt idx="239">
                  <c:v>1840</c:v>
                </c:pt>
                <c:pt idx="240">
                  <c:v>2030</c:v>
                </c:pt>
                <c:pt idx="241">
                  <c:v>800</c:v>
                </c:pt>
                <c:pt idx="242">
                  <c:v>1280</c:v>
                </c:pt>
                <c:pt idx="243">
                  <c:v>2800</c:v>
                </c:pt>
                <c:pt idx="244">
                  <c:v>1180</c:v>
                </c:pt>
                <c:pt idx="245">
                  <c:v>1800</c:v>
                </c:pt>
                <c:pt idx="246">
                  <c:v>1640</c:v>
                </c:pt>
                <c:pt idx="247">
                  <c:v>1150</c:v>
                </c:pt>
                <c:pt idx="248">
                  <c:v>920</c:v>
                </c:pt>
                <c:pt idx="249">
                  <c:v>1640</c:v>
                </c:pt>
                <c:pt idx="250">
                  <c:v>2600</c:v>
                </c:pt>
                <c:pt idx="251">
                  <c:v>1620</c:v>
                </c:pt>
                <c:pt idx="252">
                  <c:v>1510</c:v>
                </c:pt>
                <c:pt idx="253">
                  <c:v>2150</c:v>
                </c:pt>
                <c:pt idx="254">
                  <c:v>1130</c:v>
                </c:pt>
                <c:pt idx="255">
                  <c:v>1620</c:v>
                </c:pt>
                <c:pt idx="256">
                  <c:v>1100</c:v>
                </c:pt>
                <c:pt idx="257">
                  <c:v>2320</c:v>
                </c:pt>
                <c:pt idx="258">
                  <c:v>1120</c:v>
                </c:pt>
                <c:pt idx="259">
                  <c:v>1300</c:v>
                </c:pt>
                <c:pt idx="260">
                  <c:v>1180</c:v>
                </c:pt>
                <c:pt idx="261">
                  <c:v>2270</c:v>
                </c:pt>
                <c:pt idx="262">
                  <c:v>1730</c:v>
                </c:pt>
                <c:pt idx="263">
                  <c:v>1600</c:v>
                </c:pt>
                <c:pt idx="264">
                  <c:v>1900</c:v>
                </c:pt>
                <c:pt idx="265">
                  <c:v>920</c:v>
                </c:pt>
                <c:pt idx="266">
                  <c:v>3760</c:v>
                </c:pt>
                <c:pt idx="267">
                  <c:v>2320</c:v>
                </c:pt>
                <c:pt idx="268">
                  <c:v>1540</c:v>
                </c:pt>
                <c:pt idx="269">
                  <c:v>1230</c:v>
                </c:pt>
                <c:pt idx="270">
                  <c:v>1450</c:v>
                </c:pt>
                <c:pt idx="271">
                  <c:v>1150</c:v>
                </c:pt>
                <c:pt idx="272">
                  <c:v>1890</c:v>
                </c:pt>
                <c:pt idx="273">
                  <c:v>2060</c:v>
                </c:pt>
                <c:pt idx="274">
                  <c:v>1570</c:v>
                </c:pt>
                <c:pt idx="275">
                  <c:v>1780</c:v>
                </c:pt>
                <c:pt idx="276">
                  <c:v>1100</c:v>
                </c:pt>
                <c:pt idx="277">
                  <c:v>2080</c:v>
                </c:pt>
                <c:pt idx="278">
                  <c:v>1240</c:v>
                </c:pt>
                <c:pt idx="279">
                  <c:v>1860</c:v>
                </c:pt>
                <c:pt idx="280">
                  <c:v>1950</c:v>
                </c:pt>
                <c:pt idx="281">
                  <c:v>1560</c:v>
                </c:pt>
                <c:pt idx="282">
                  <c:v>810</c:v>
                </c:pt>
                <c:pt idx="283">
                  <c:v>1520</c:v>
                </c:pt>
                <c:pt idx="284">
                  <c:v>1760</c:v>
                </c:pt>
                <c:pt idx="285">
                  <c:v>1680</c:v>
                </c:pt>
                <c:pt idx="286">
                  <c:v>1350</c:v>
                </c:pt>
                <c:pt idx="287">
                  <c:v>2200</c:v>
                </c:pt>
                <c:pt idx="288">
                  <c:v>1330</c:v>
                </c:pt>
                <c:pt idx="289">
                  <c:v>1560</c:v>
                </c:pt>
                <c:pt idx="290">
                  <c:v>2000</c:v>
                </c:pt>
                <c:pt idx="291">
                  <c:v>1200</c:v>
                </c:pt>
                <c:pt idx="292">
                  <c:v>1180</c:v>
                </c:pt>
                <c:pt idx="293">
                  <c:v>3360</c:v>
                </c:pt>
                <c:pt idx="294">
                  <c:v>2380</c:v>
                </c:pt>
                <c:pt idx="295">
                  <c:v>1430</c:v>
                </c:pt>
                <c:pt idx="296">
                  <c:v>850</c:v>
                </c:pt>
                <c:pt idx="297">
                  <c:v>1670</c:v>
                </c:pt>
                <c:pt idx="298">
                  <c:v>1130</c:v>
                </c:pt>
                <c:pt idx="299">
                  <c:v>1453</c:v>
                </c:pt>
                <c:pt idx="300">
                  <c:v>1120</c:v>
                </c:pt>
                <c:pt idx="301">
                  <c:v>1390</c:v>
                </c:pt>
                <c:pt idx="302">
                  <c:v>900</c:v>
                </c:pt>
                <c:pt idx="303">
                  <c:v>2190</c:v>
                </c:pt>
                <c:pt idx="304">
                  <c:v>2340</c:v>
                </c:pt>
                <c:pt idx="305">
                  <c:v>3550</c:v>
                </c:pt>
                <c:pt idx="306">
                  <c:v>2310</c:v>
                </c:pt>
                <c:pt idx="307">
                  <c:v>1500</c:v>
                </c:pt>
                <c:pt idx="308">
                  <c:v>1440</c:v>
                </c:pt>
                <c:pt idx="309">
                  <c:v>2370</c:v>
                </c:pt>
                <c:pt idx="310">
                  <c:v>1550</c:v>
                </c:pt>
                <c:pt idx="311">
                  <c:v>2040</c:v>
                </c:pt>
                <c:pt idx="312">
                  <c:v>1520</c:v>
                </c:pt>
                <c:pt idx="313">
                  <c:v>2370</c:v>
                </c:pt>
                <c:pt idx="314">
                  <c:v>1920</c:v>
                </c:pt>
                <c:pt idx="315">
                  <c:v>1500</c:v>
                </c:pt>
                <c:pt idx="316">
                  <c:v>3560</c:v>
                </c:pt>
                <c:pt idx="317">
                  <c:v>2400</c:v>
                </c:pt>
                <c:pt idx="318">
                  <c:v>2120</c:v>
                </c:pt>
                <c:pt idx="319">
                  <c:v>2020</c:v>
                </c:pt>
                <c:pt idx="320">
                  <c:v>1930</c:v>
                </c:pt>
                <c:pt idx="321">
                  <c:v>2270</c:v>
                </c:pt>
                <c:pt idx="322">
                  <c:v>3402</c:v>
                </c:pt>
                <c:pt idx="323">
                  <c:v>2060</c:v>
                </c:pt>
                <c:pt idx="324">
                  <c:v>1800</c:v>
                </c:pt>
                <c:pt idx="325">
                  <c:v>2990</c:v>
                </c:pt>
                <c:pt idx="326">
                  <c:v>2260</c:v>
                </c:pt>
                <c:pt idx="327">
                  <c:v>2190</c:v>
                </c:pt>
                <c:pt idx="328">
                  <c:v>2070</c:v>
                </c:pt>
                <c:pt idx="329">
                  <c:v>1480</c:v>
                </c:pt>
                <c:pt idx="330">
                  <c:v>2350</c:v>
                </c:pt>
                <c:pt idx="331">
                  <c:v>2790</c:v>
                </c:pt>
                <c:pt idx="332">
                  <c:v>1590</c:v>
                </c:pt>
                <c:pt idx="333">
                  <c:v>2060</c:v>
                </c:pt>
                <c:pt idx="334">
                  <c:v>1060</c:v>
                </c:pt>
                <c:pt idx="335">
                  <c:v>1540</c:v>
                </c:pt>
                <c:pt idx="336">
                  <c:v>1900</c:v>
                </c:pt>
                <c:pt idx="337">
                  <c:v>1610</c:v>
                </c:pt>
                <c:pt idx="338">
                  <c:v>1610</c:v>
                </c:pt>
                <c:pt idx="339">
                  <c:v>1930</c:v>
                </c:pt>
                <c:pt idx="340">
                  <c:v>1100</c:v>
                </c:pt>
                <c:pt idx="341">
                  <c:v>1810</c:v>
                </c:pt>
                <c:pt idx="342">
                  <c:v>833</c:v>
                </c:pt>
                <c:pt idx="343">
                  <c:v>1740</c:v>
                </c:pt>
                <c:pt idx="344">
                  <c:v>2120</c:v>
                </c:pt>
                <c:pt idx="345">
                  <c:v>1950</c:v>
                </c:pt>
                <c:pt idx="346">
                  <c:v>1230</c:v>
                </c:pt>
                <c:pt idx="347">
                  <c:v>1710</c:v>
                </c:pt>
                <c:pt idx="348">
                  <c:v>3180</c:v>
                </c:pt>
                <c:pt idx="349">
                  <c:v>1000</c:v>
                </c:pt>
                <c:pt idx="350">
                  <c:v>1530</c:v>
                </c:pt>
                <c:pt idx="351">
                  <c:v>2310</c:v>
                </c:pt>
                <c:pt idx="352">
                  <c:v>2530</c:v>
                </c:pt>
                <c:pt idx="353">
                  <c:v>2000</c:v>
                </c:pt>
                <c:pt idx="354">
                  <c:v>3150</c:v>
                </c:pt>
                <c:pt idx="355">
                  <c:v>2150</c:v>
                </c:pt>
                <c:pt idx="356">
                  <c:v>2240</c:v>
                </c:pt>
                <c:pt idx="357">
                  <c:v>1720</c:v>
                </c:pt>
                <c:pt idx="358">
                  <c:v>2850</c:v>
                </c:pt>
                <c:pt idx="359">
                  <c:v>1430</c:v>
                </c:pt>
                <c:pt idx="360">
                  <c:v>1570</c:v>
                </c:pt>
                <c:pt idx="361">
                  <c:v>1540</c:v>
                </c:pt>
                <c:pt idx="362">
                  <c:v>1980</c:v>
                </c:pt>
                <c:pt idx="363">
                  <c:v>2150</c:v>
                </c:pt>
                <c:pt idx="364">
                  <c:v>930</c:v>
                </c:pt>
                <c:pt idx="365">
                  <c:v>1760</c:v>
                </c:pt>
                <c:pt idx="366">
                  <c:v>2180</c:v>
                </c:pt>
                <c:pt idx="367">
                  <c:v>1800</c:v>
                </c:pt>
                <c:pt idx="368">
                  <c:v>2060</c:v>
                </c:pt>
                <c:pt idx="369">
                  <c:v>1300</c:v>
                </c:pt>
                <c:pt idx="370">
                  <c:v>2630</c:v>
                </c:pt>
                <c:pt idx="371">
                  <c:v>3050</c:v>
                </c:pt>
                <c:pt idx="372">
                  <c:v>3100</c:v>
                </c:pt>
                <c:pt idx="373">
                  <c:v>2030</c:v>
                </c:pt>
                <c:pt idx="374">
                  <c:v>2570</c:v>
                </c:pt>
                <c:pt idx="375">
                  <c:v>2700</c:v>
                </c:pt>
                <c:pt idx="376">
                  <c:v>2910</c:v>
                </c:pt>
                <c:pt idx="377">
                  <c:v>3420</c:v>
                </c:pt>
                <c:pt idx="378">
                  <c:v>1830</c:v>
                </c:pt>
                <c:pt idx="379">
                  <c:v>1590</c:v>
                </c:pt>
                <c:pt idx="380">
                  <c:v>3800</c:v>
                </c:pt>
                <c:pt idx="381">
                  <c:v>1760</c:v>
                </c:pt>
                <c:pt idx="382">
                  <c:v>1640</c:v>
                </c:pt>
                <c:pt idx="383">
                  <c:v>3250</c:v>
                </c:pt>
                <c:pt idx="384">
                  <c:v>1850</c:v>
                </c:pt>
                <c:pt idx="385">
                  <c:v>2330</c:v>
                </c:pt>
                <c:pt idx="386">
                  <c:v>2490</c:v>
                </c:pt>
                <c:pt idx="387">
                  <c:v>1290</c:v>
                </c:pt>
                <c:pt idx="388">
                  <c:v>2270</c:v>
                </c:pt>
                <c:pt idx="389">
                  <c:v>2150</c:v>
                </c:pt>
                <c:pt idx="390">
                  <c:v>1960</c:v>
                </c:pt>
                <c:pt idx="391">
                  <c:v>2120</c:v>
                </c:pt>
                <c:pt idx="392">
                  <c:v>1410</c:v>
                </c:pt>
                <c:pt idx="393">
                  <c:v>1290</c:v>
                </c:pt>
                <c:pt idx="394">
                  <c:v>1520</c:v>
                </c:pt>
                <c:pt idx="395">
                  <c:v>2540</c:v>
                </c:pt>
                <c:pt idx="396">
                  <c:v>2910</c:v>
                </c:pt>
                <c:pt idx="397">
                  <c:v>1720</c:v>
                </c:pt>
                <c:pt idx="398">
                  <c:v>1990</c:v>
                </c:pt>
                <c:pt idx="399">
                  <c:v>2910</c:v>
                </c:pt>
                <c:pt idx="400">
                  <c:v>2350</c:v>
                </c:pt>
                <c:pt idx="401">
                  <c:v>2210</c:v>
                </c:pt>
                <c:pt idx="402">
                  <c:v>2020</c:v>
                </c:pt>
                <c:pt idx="403">
                  <c:v>1530</c:v>
                </c:pt>
                <c:pt idx="404">
                  <c:v>2970</c:v>
                </c:pt>
                <c:pt idx="405">
                  <c:v>3870</c:v>
                </c:pt>
                <c:pt idx="406">
                  <c:v>2550</c:v>
                </c:pt>
                <c:pt idx="407">
                  <c:v>3310</c:v>
                </c:pt>
                <c:pt idx="408">
                  <c:v>1030</c:v>
                </c:pt>
                <c:pt idx="409">
                  <c:v>3270</c:v>
                </c:pt>
                <c:pt idx="410">
                  <c:v>2100</c:v>
                </c:pt>
                <c:pt idx="411">
                  <c:v>2260</c:v>
                </c:pt>
                <c:pt idx="412">
                  <c:v>1780</c:v>
                </c:pt>
                <c:pt idx="413">
                  <c:v>1450</c:v>
                </c:pt>
                <c:pt idx="414">
                  <c:v>1660</c:v>
                </c:pt>
                <c:pt idx="415">
                  <c:v>2370</c:v>
                </c:pt>
                <c:pt idx="416">
                  <c:v>2740</c:v>
                </c:pt>
                <c:pt idx="417">
                  <c:v>3420</c:v>
                </c:pt>
                <c:pt idx="418">
                  <c:v>1010</c:v>
                </c:pt>
                <c:pt idx="419">
                  <c:v>2090</c:v>
                </c:pt>
                <c:pt idx="420">
                  <c:v>1610</c:v>
                </c:pt>
                <c:pt idx="421">
                  <c:v>3600</c:v>
                </c:pt>
                <c:pt idx="422">
                  <c:v>2510</c:v>
                </c:pt>
                <c:pt idx="423">
                  <c:v>1920</c:v>
                </c:pt>
                <c:pt idx="424">
                  <c:v>1490</c:v>
                </c:pt>
                <c:pt idx="425">
                  <c:v>2570</c:v>
                </c:pt>
                <c:pt idx="426">
                  <c:v>2440</c:v>
                </c:pt>
                <c:pt idx="427">
                  <c:v>1820</c:v>
                </c:pt>
                <c:pt idx="428">
                  <c:v>3620</c:v>
                </c:pt>
                <c:pt idx="429">
                  <c:v>3000</c:v>
                </c:pt>
                <c:pt idx="430">
                  <c:v>4000</c:v>
                </c:pt>
                <c:pt idx="431">
                  <c:v>3250</c:v>
                </c:pt>
                <c:pt idx="432">
                  <c:v>2430</c:v>
                </c:pt>
                <c:pt idx="433">
                  <c:v>2600</c:v>
                </c:pt>
                <c:pt idx="434">
                  <c:v>2440</c:v>
                </c:pt>
                <c:pt idx="435">
                  <c:v>2080</c:v>
                </c:pt>
                <c:pt idx="436">
                  <c:v>2440</c:v>
                </c:pt>
                <c:pt idx="437">
                  <c:v>2490</c:v>
                </c:pt>
                <c:pt idx="438">
                  <c:v>3000</c:v>
                </c:pt>
                <c:pt idx="439">
                  <c:v>1650</c:v>
                </c:pt>
                <c:pt idx="440">
                  <c:v>2780</c:v>
                </c:pt>
                <c:pt idx="441">
                  <c:v>3400</c:v>
                </c:pt>
                <c:pt idx="442">
                  <c:v>1670</c:v>
                </c:pt>
                <c:pt idx="443">
                  <c:v>2090</c:v>
                </c:pt>
                <c:pt idx="444">
                  <c:v>2100</c:v>
                </c:pt>
                <c:pt idx="445">
                  <c:v>2190</c:v>
                </c:pt>
                <c:pt idx="446">
                  <c:v>2470</c:v>
                </c:pt>
                <c:pt idx="447">
                  <c:v>2160</c:v>
                </c:pt>
                <c:pt idx="448">
                  <c:v>2800</c:v>
                </c:pt>
                <c:pt idx="449">
                  <c:v>3050</c:v>
                </c:pt>
                <c:pt idx="450">
                  <c:v>2370</c:v>
                </c:pt>
                <c:pt idx="451">
                  <c:v>1760</c:v>
                </c:pt>
                <c:pt idx="452">
                  <c:v>2420</c:v>
                </c:pt>
                <c:pt idx="453">
                  <c:v>3100</c:v>
                </c:pt>
                <c:pt idx="454">
                  <c:v>1360</c:v>
                </c:pt>
                <c:pt idx="455">
                  <c:v>3190</c:v>
                </c:pt>
                <c:pt idx="456">
                  <c:v>2660</c:v>
                </c:pt>
                <c:pt idx="457">
                  <c:v>2270</c:v>
                </c:pt>
                <c:pt idx="458">
                  <c:v>2110</c:v>
                </c:pt>
                <c:pt idx="459">
                  <c:v>2206</c:v>
                </c:pt>
                <c:pt idx="460">
                  <c:v>3420</c:v>
                </c:pt>
                <c:pt idx="461">
                  <c:v>2160</c:v>
                </c:pt>
                <c:pt idx="462">
                  <c:v>1810</c:v>
                </c:pt>
                <c:pt idx="463">
                  <c:v>2060</c:v>
                </c:pt>
                <c:pt idx="464">
                  <c:v>2450</c:v>
                </c:pt>
                <c:pt idx="465">
                  <c:v>2500</c:v>
                </c:pt>
                <c:pt idx="466">
                  <c:v>2590</c:v>
                </c:pt>
                <c:pt idx="467">
                  <c:v>1940</c:v>
                </c:pt>
                <c:pt idx="468">
                  <c:v>3176</c:v>
                </c:pt>
                <c:pt idx="469">
                  <c:v>2440</c:v>
                </c:pt>
                <c:pt idx="470">
                  <c:v>3400</c:v>
                </c:pt>
                <c:pt idx="471">
                  <c:v>2240</c:v>
                </c:pt>
                <c:pt idx="472">
                  <c:v>3310</c:v>
                </c:pt>
                <c:pt idx="473">
                  <c:v>2620</c:v>
                </c:pt>
                <c:pt idx="474">
                  <c:v>2060</c:v>
                </c:pt>
                <c:pt idx="475">
                  <c:v>3840</c:v>
                </c:pt>
                <c:pt idx="476">
                  <c:v>3070</c:v>
                </c:pt>
                <c:pt idx="477">
                  <c:v>5440</c:v>
                </c:pt>
                <c:pt idx="478">
                  <c:v>2660</c:v>
                </c:pt>
                <c:pt idx="479">
                  <c:v>2480</c:v>
                </c:pt>
                <c:pt idx="480">
                  <c:v>4210</c:v>
                </c:pt>
                <c:pt idx="481">
                  <c:v>4090</c:v>
                </c:pt>
                <c:pt idx="482">
                  <c:v>2330</c:v>
                </c:pt>
                <c:pt idx="483">
                  <c:v>3390</c:v>
                </c:pt>
                <c:pt idx="484">
                  <c:v>3560</c:v>
                </c:pt>
                <c:pt idx="485">
                  <c:v>2470</c:v>
                </c:pt>
                <c:pt idx="486">
                  <c:v>3700</c:v>
                </c:pt>
                <c:pt idx="487">
                  <c:v>2160</c:v>
                </c:pt>
                <c:pt idx="488">
                  <c:v>2030</c:v>
                </c:pt>
                <c:pt idx="489">
                  <c:v>2480</c:v>
                </c:pt>
                <c:pt idx="490">
                  <c:v>2890</c:v>
                </c:pt>
                <c:pt idx="491">
                  <c:v>2979</c:v>
                </c:pt>
                <c:pt idx="492">
                  <c:v>2170</c:v>
                </c:pt>
                <c:pt idx="493">
                  <c:v>3640</c:v>
                </c:pt>
                <c:pt idx="494">
                  <c:v>3640</c:v>
                </c:pt>
                <c:pt idx="495">
                  <c:v>3050</c:v>
                </c:pt>
                <c:pt idx="496">
                  <c:v>2440</c:v>
                </c:pt>
                <c:pt idx="497">
                  <c:v>2790</c:v>
                </c:pt>
                <c:pt idx="498">
                  <c:v>2720</c:v>
                </c:pt>
                <c:pt idx="499">
                  <c:v>2340</c:v>
                </c:pt>
              </c:numCache>
            </c:numRef>
          </c:xVal>
          <c:yVal>
            <c:numRef>
              <c:f>HouseSales_data!$FM$5:$FM$504</c:f>
              <c:numCache>
                <c:formatCode>General</c:formatCode>
                <c:ptCount val="500"/>
                <c:pt idx="0">
                  <c:v>125000</c:v>
                </c:pt>
                <c:pt idx="1">
                  <c:v>143000</c:v>
                </c:pt>
                <c:pt idx="2">
                  <c:v>155000</c:v>
                </c:pt>
                <c:pt idx="3">
                  <c:v>156000</c:v>
                </c:pt>
                <c:pt idx="4">
                  <c:v>158000</c:v>
                </c:pt>
                <c:pt idx="5">
                  <c:v>174500</c:v>
                </c:pt>
                <c:pt idx="6">
                  <c:v>175000</c:v>
                </c:pt>
                <c:pt idx="7">
                  <c:v>179000</c:v>
                </c:pt>
                <c:pt idx="8">
                  <c:v>179900</c:v>
                </c:pt>
                <c:pt idx="9">
                  <c:v>180000</c:v>
                </c:pt>
                <c:pt idx="10">
                  <c:v>180000</c:v>
                </c:pt>
                <c:pt idx="11">
                  <c:v>184000</c:v>
                </c:pt>
                <c:pt idx="12">
                  <c:v>185000</c:v>
                </c:pt>
                <c:pt idx="13">
                  <c:v>185000</c:v>
                </c:pt>
                <c:pt idx="14">
                  <c:v>190000</c:v>
                </c:pt>
                <c:pt idx="15">
                  <c:v>190500</c:v>
                </c:pt>
                <c:pt idx="16">
                  <c:v>195000</c:v>
                </c:pt>
                <c:pt idx="17">
                  <c:v>199000</c:v>
                </c:pt>
                <c:pt idx="18">
                  <c:v>199950</c:v>
                </c:pt>
                <c:pt idx="19">
                  <c:v>199988</c:v>
                </c:pt>
                <c:pt idx="20">
                  <c:v>202500</c:v>
                </c:pt>
                <c:pt idx="21">
                  <c:v>210000</c:v>
                </c:pt>
                <c:pt idx="22">
                  <c:v>212000</c:v>
                </c:pt>
                <c:pt idx="23">
                  <c:v>215000</c:v>
                </c:pt>
                <c:pt idx="24">
                  <c:v>215000</c:v>
                </c:pt>
                <c:pt idx="25">
                  <c:v>216000</c:v>
                </c:pt>
                <c:pt idx="26">
                  <c:v>217000</c:v>
                </c:pt>
                <c:pt idx="27">
                  <c:v>219000</c:v>
                </c:pt>
                <c:pt idx="28">
                  <c:v>219500</c:v>
                </c:pt>
                <c:pt idx="29">
                  <c:v>219900</c:v>
                </c:pt>
                <c:pt idx="30">
                  <c:v>225000</c:v>
                </c:pt>
                <c:pt idx="31">
                  <c:v>225000</c:v>
                </c:pt>
                <c:pt idx="32">
                  <c:v>230000</c:v>
                </c:pt>
                <c:pt idx="33">
                  <c:v>232000</c:v>
                </c:pt>
                <c:pt idx="34">
                  <c:v>235000</c:v>
                </c:pt>
                <c:pt idx="35">
                  <c:v>236500</c:v>
                </c:pt>
                <c:pt idx="36">
                  <c:v>237000</c:v>
                </c:pt>
                <c:pt idx="37">
                  <c:v>239950</c:v>
                </c:pt>
                <c:pt idx="38">
                  <c:v>239950</c:v>
                </c:pt>
                <c:pt idx="39">
                  <c:v>239950</c:v>
                </c:pt>
                <c:pt idx="40">
                  <c:v>240000</c:v>
                </c:pt>
                <c:pt idx="41">
                  <c:v>240000</c:v>
                </c:pt>
                <c:pt idx="42">
                  <c:v>240000</c:v>
                </c:pt>
                <c:pt idx="43">
                  <c:v>240000</c:v>
                </c:pt>
                <c:pt idx="44">
                  <c:v>241000</c:v>
                </c:pt>
                <c:pt idx="45">
                  <c:v>241000</c:v>
                </c:pt>
                <c:pt idx="46">
                  <c:v>243000</c:v>
                </c:pt>
                <c:pt idx="47">
                  <c:v>244615</c:v>
                </c:pt>
                <c:pt idx="48">
                  <c:v>245000</c:v>
                </c:pt>
                <c:pt idx="49">
                  <c:v>245000</c:v>
                </c:pt>
                <c:pt idx="50">
                  <c:v>246500</c:v>
                </c:pt>
                <c:pt idx="51">
                  <c:v>247500</c:v>
                </c:pt>
                <c:pt idx="52">
                  <c:v>248000</c:v>
                </c:pt>
                <c:pt idx="53">
                  <c:v>249000</c:v>
                </c:pt>
                <c:pt idx="54">
                  <c:v>249000</c:v>
                </c:pt>
                <c:pt idx="55">
                  <c:v>250000</c:v>
                </c:pt>
                <c:pt idx="56">
                  <c:v>252000</c:v>
                </c:pt>
                <c:pt idx="57">
                  <c:v>252000</c:v>
                </c:pt>
                <c:pt idx="58">
                  <c:v>252000</c:v>
                </c:pt>
                <c:pt idx="59">
                  <c:v>255000</c:v>
                </c:pt>
                <c:pt idx="60">
                  <c:v>258800</c:v>
                </c:pt>
                <c:pt idx="61">
                  <c:v>259000</c:v>
                </c:pt>
                <c:pt idx="62">
                  <c:v>259950</c:v>
                </c:pt>
                <c:pt idx="63">
                  <c:v>260000</c:v>
                </c:pt>
                <c:pt idx="64">
                  <c:v>260000</c:v>
                </c:pt>
                <c:pt idx="65">
                  <c:v>260000</c:v>
                </c:pt>
                <c:pt idx="66">
                  <c:v>261000</c:v>
                </c:pt>
                <c:pt idx="67">
                  <c:v>262500</c:v>
                </c:pt>
                <c:pt idx="68">
                  <c:v>264000</c:v>
                </c:pt>
                <c:pt idx="69">
                  <c:v>264500</c:v>
                </c:pt>
                <c:pt idx="70">
                  <c:v>264950</c:v>
                </c:pt>
                <c:pt idx="71">
                  <c:v>265000</c:v>
                </c:pt>
                <c:pt idx="72">
                  <c:v>265000</c:v>
                </c:pt>
                <c:pt idx="73">
                  <c:v>265000</c:v>
                </c:pt>
                <c:pt idx="74">
                  <c:v>267000</c:v>
                </c:pt>
                <c:pt idx="75">
                  <c:v>267500</c:v>
                </c:pt>
                <c:pt idx="76">
                  <c:v>268000</c:v>
                </c:pt>
                <c:pt idx="77">
                  <c:v>268500</c:v>
                </c:pt>
                <c:pt idx="78">
                  <c:v>268500</c:v>
                </c:pt>
                <c:pt idx="79">
                  <c:v>269000</c:v>
                </c:pt>
                <c:pt idx="80">
                  <c:v>269950</c:v>
                </c:pt>
                <c:pt idx="81">
                  <c:v>270000</c:v>
                </c:pt>
                <c:pt idx="82">
                  <c:v>270000</c:v>
                </c:pt>
                <c:pt idx="83">
                  <c:v>270000</c:v>
                </c:pt>
                <c:pt idx="84">
                  <c:v>270000</c:v>
                </c:pt>
                <c:pt idx="85">
                  <c:v>273000</c:v>
                </c:pt>
                <c:pt idx="86">
                  <c:v>273148</c:v>
                </c:pt>
                <c:pt idx="87">
                  <c:v>275000</c:v>
                </c:pt>
                <c:pt idx="88">
                  <c:v>277000</c:v>
                </c:pt>
                <c:pt idx="89">
                  <c:v>278000</c:v>
                </c:pt>
                <c:pt idx="90">
                  <c:v>278500</c:v>
                </c:pt>
                <c:pt idx="91">
                  <c:v>279000</c:v>
                </c:pt>
                <c:pt idx="92">
                  <c:v>279000</c:v>
                </c:pt>
                <c:pt idx="93">
                  <c:v>279900</c:v>
                </c:pt>
                <c:pt idx="94">
                  <c:v>279950</c:v>
                </c:pt>
                <c:pt idx="95">
                  <c:v>280000</c:v>
                </c:pt>
                <c:pt idx="96">
                  <c:v>280000</c:v>
                </c:pt>
                <c:pt idx="97">
                  <c:v>280000</c:v>
                </c:pt>
                <c:pt idx="98">
                  <c:v>283000</c:v>
                </c:pt>
                <c:pt idx="99">
                  <c:v>285000</c:v>
                </c:pt>
                <c:pt idx="100">
                  <c:v>285000</c:v>
                </c:pt>
                <c:pt idx="101">
                  <c:v>285000</c:v>
                </c:pt>
                <c:pt idx="102">
                  <c:v>286000</c:v>
                </c:pt>
                <c:pt idx="103">
                  <c:v>287000</c:v>
                </c:pt>
                <c:pt idx="104">
                  <c:v>288400</c:v>
                </c:pt>
                <c:pt idx="105">
                  <c:v>288790</c:v>
                </c:pt>
                <c:pt idx="106">
                  <c:v>289950</c:v>
                </c:pt>
                <c:pt idx="107">
                  <c:v>295000</c:v>
                </c:pt>
                <c:pt idx="108">
                  <c:v>295000</c:v>
                </c:pt>
                <c:pt idx="109">
                  <c:v>299000</c:v>
                </c:pt>
                <c:pt idx="110">
                  <c:v>299500</c:v>
                </c:pt>
                <c:pt idx="111">
                  <c:v>299500</c:v>
                </c:pt>
                <c:pt idx="112">
                  <c:v>300000</c:v>
                </c:pt>
                <c:pt idx="113">
                  <c:v>300000</c:v>
                </c:pt>
                <c:pt idx="114">
                  <c:v>302000</c:v>
                </c:pt>
                <c:pt idx="115">
                  <c:v>302000</c:v>
                </c:pt>
                <c:pt idx="116">
                  <c:v>303000</c:v>
                </c:pt>
                <c:pt idx="117">
                  <c:v>304900</c:v>
                </c:pt>
                <c:pt idx="118">
                  <c:v>305000</c:v>
                </c:pt>
                <c:pt idx="119">
                  <c:v>306000</c:v>
                </c:pt>
                <c:pt idx="120">
                  <c:v>306000</c:v>
                </c:pt>
                <c:pt idx="121">
                  <c:v>306888</c:v>
                </c:pt>
                <c:pt idx="122">
                  <c:v>310000</c:v>
                </c:pt>
                <c:pt idx="123">
                  <c:v>310000</c:v>
                </c:pt>
                <c:pt idx="124">
                  <c:v>310000</c:v>
                </c:pt>
                <c:pt idx="125">
                  <c:v>311000</c:v>
                </c:pt>
                <c:pt idx="126">
                  <c:v>312000</c:v>
                </c:pt>
                <c:pt idx="127">
                  <c:v>313000</c:v>
                </c:pt>
                <c:pt idx="128">
                  <c:v>313000</c:v>
                </c:pt>
                <c:pt idx="129">
                  <c:v>313100</c:v>
                </c:pt>
                <c:pt idx="130">
                  <c:v>314950</c:v>
                </c:pt>
                <c:pt idx="131">
                  <c:v>315000</c:v>
                </c:pt>
                <c:pt idx="132">
                  <c:v>315000</c:v>
                </c:pt>
                <c:pt idx="133">
                  <c:v>317000</c:v>
                </c:pt>
                <c:pt idx="134">
                  <c:v>317000</c:v>
                </c:pt>
                <c:pt idx="135">
                  <c:v>319950</c:v>
                </c:pt>
                <c:pt idx="136">
                  <c:v>319950</c:v>
                </c:pt>
                <c:pt idx="137">
                  <c:v>320000</c:v>
                </c:pt>
                <c:pt idx="138">
                  <c:v>320000</c:v>
                </c:pt>
                <c:pt idx="139">
                  <c:v>320000</c:v>
                </c:pt>
                <c:pt idx="140">
                  <c:v>322000</c:v>
                </c:pt>
                <c:pt idx="141">
                  <c:v>322000</c:v>
                </c:pt>
                <c:pt idx="142">
                  <c:v>322500</c:v>
                </c:pt>
                <c:pt idx="143">
                  <c:v>324500</c:v>
                </c:pt>
                <c:pt idx="144">
                  <c:v>324950</c:v>
                </c:pt>
                <c:pt idx="145">
                  <c:v>325000</c:v>
                </c:pt>
                <c:pt idx="146">
                  <c:v>325000</c:v>
                </c:pt>
                <c:pt idx="147">
                  <c:v>325000</c:v>
                </c:pt>
                <c:pt idx="148">
                  <c:v>327500</c:v>
                </c:pt>
                <c:pt idx="149">
                  <c:v>329500</c:v>
                </c:pt>
                <c:pt idx="150">
                  <c:v>329950</c:v>
                </c:pt>
                <c:pt idx="151">
                  <c:v>330000</c:v>
                </c:pt>
                <c:pt idx="152">
                  <c:v>330000</c:v>
                </c:pt>
                <c:pt idx="153">
                  <c:v>332000</c:v>
                </c:pt>
                <c:pt idx="154">
                  <c:v>333000</c:v>
                </c:pt>
                <c:pt idx="155">
                  <c:v>334000</c:v>
                </c:pt>
                <c:pt idx="156">
                  <c:v>336750</c:v>
                </c:pt>
                <c:pt idx="157">
                  <c:v>337000</c:v>
                </c:pt>
                <c:pt idx="158">
                  <c:v>337000</c:v>
                </c:pt>
                <c:pt idx="159">
                  <c:v>339950</c:v>
                </c:pt>
                <c:pt idx="160">
                  <c:v>340000</c:v>
                </c:pt>
                <c:pt idx="161">
                  <c:v>340000</c:v>
                </c:pt>
                <c:pt idx="162">
                  <c:v>341000</c:v>
                </c:pt>
                <c:pt idx="163">
                  <c:v>342000</c:v>
                </c:pt>
                <c:pt idx="164">
                  <c:v>345000</c:v>
                </c:pt>
                <c:pt idx="165">
                  <c:v>347000</c:v>
                </c:pt>
                <c:pt idx="166">
                  <c:v>347000</c:v>
                </c:pt>
                <c:pt idx="167">
                  <c:v>350000</c:v>
                </c:pt>
                <c:pt idx="168">
                  <c:v>350000</c:v>
                </c:pt>
                <c:pt idx="169">
                  <c:v>350000</c:v>
                </c:pt>
                <c:pt idx="170">
                  <c:v>350000</c:v>
                </c:pt>
                <c:pt idx="171">
                  <c:v>350000</c:v>
                </c:pt>
                <c:pt idx="172">
                  <c:v>350000</c:v>
                </c:pt>
                <c:pt idx="173">
                  <c:v>350000</c:v>
                </c:pt>
                <c:pt idx="174">
                  <c:v>350000</c:v>
                </c:pt>
                <c:pt idx="175">
                  <c:v>352000</c:v>
                </c:pt>
                <c:pt idx="176">
                  <c:v>352500</c:v>
                </c:pt>
                <c:pt idx="177">
                  <c:v>354800</c:v>
                </c:pt>
                <c:pt idx="178">
                  <c:v>355000</c:v>
                </c:pt>
                <c:pt idx="179">
                  <c:v>355950</c:v>
                </c:pt>
                <c:pt idx="180">
                  <c:v>356000</c:v>
                </c:pt>
                <c:pt idx="181">
                  <c:v>358000</c:v>
                </c:pt>
                <c:pt idx="182">
                  <c:v>358000</c:v>
                </c:pt>
                <c:pt idx="183">
                  <c:v>359000</c:v>
                </c:pt>
                <c:pt idx="184">
                  <c:v>359950</c:v>
                </c:pt>
                <c:pt idx="185">
                  <c:v>359950</c:v>
                </c:pt>
                <c:pt idx="186">
                  <c:v>359950</c:v>
                </c:pt>
                <c:pt idx="187">
                  <c:v>360000</c:v>
                </c:pt>
                <c:pt idx="188">
                  <c:v>360000</c:v>
                </c:pt>
                <c:pt idx="189">
                  <c:v>360000</c:v>
                </c:pt>
                <c:pt idx="190">
                  <c:v>361000</c:v>
                </c:pt>
                <c:pt idx="191">
                  <c:v>364000</c:v>
                </c:pt>
                <c:pt idx="192">
                  <c:v>365000</c:v>
                </c:pt>
                <c:pt idx="193">
                  <c:v>365000</c:v>
                </c:pt>
                <c:pt idx="194">
                  <c:v>367500</c:v>
                </c:pt>
                <c:pt idx="195">
                  <c:v>368000</c:v>
                </c:pt>
                <c:pt idx="196">
                  <c:v>369950</c:v>
                </c:pt>
                <c:pt idx="197">
                  <c:v>369950</c:v>
                </c:pt>
                <c:pt idx="198">
                  <c:v>370000</c:v>
                </c:pt>
                <c:pt idx="199">
                  <c:v>370000</c:v>
                </c:pt>
                <c:pt idx="200">
                  <c:v>375000</c:v>
                </c:pt>
                <c:pt idx="201">
                  <c:v>375000</c:v>
                </c:pt>
                <c:pt idx="202">
                  <c:v>375000</c:v>
                </c:pt>
                <c:pt idx="203">
                  <c:v>375000</c:v>
                </c:pt>
                <c:pt idx="204">
                  <c:v>375000</c:v>
                </c:pt>
                <c:pt idx="205">
                  <c:v>375000</c:v>
                </c:pt>
                <c:pt idx="206">
                  <c:v>376000</c:v>
                </c:pt>
                <c:pt idx="207">
                  <c:v>377000</c:v>
                </c:pt>
                <c:pt idx="208">
                  <c:v>379260</c:v>
                </c:pt>
                <c:pt idx="209">
                  <c:v>379500</c:v>
                </c:pt>
                <c:pt idx="210">
                  <c:v>379500</c:v>
                </c:pt>
                <c:pt idx="211">
                  <c:v>379900</c:v>
                </c:pt>
                <c:pt idx="212">
                  <c:v>379950</c:v>
                </c:pt>
                <c:pt idx="213">
                  <c:v>380000</c:v>
                </c:pt>
                <c:pt idx="214">
                  <c:v>380000</c:v>
                </c:pt>
                <c:pt idx="215">
                  <c:v>380000</c:v>
                </c:pt>
                <c:pt idx="216">
                  <c:v>382000</c:v>
                </c:pt>
                <c:pt idx="217">
                  <c:v>383000</c:v>
                </c:pt>
                <c:pt idx="218">
                  <c:v>385000</c:v>
                </c:pt>
                <c:pt idx="219">
                  <c:v>385000</c:v>
                </c:pt>
                <c:pt idx="220">
                  <c:v>385000</c:v>
                </c:pt>
                <c:pt idx="221">
                  <c:v>390000</c:v>
                </c:pt>
                <c:pt idx="222">
                  <c:v>391000</c:v>
                </c:pt>
                <c:pt idx="223">
                  <c:v>392000</c:v>
                </c:pt>
                <c:pt idx="224">
                  <c:v>394950</c:v>
                </c:pt>
                <c:pt idx="225">
                  <c:v>395000</c:v>
                </c:pt>
                <c:pt idx="226">
                  <c:v>396000</c:v>
                </c:pt>
                <c:pt idx="227">
                  <c:v>397950</c:v>
                </c:pt>
                <c:pt idx="228">
                  <c:v>398000</c:v>
                </c:pt>
                <c:pt idx="229">
                  <c:v>399888</c:v>
                </c:pt>
                <c:pt idx="230">
                  <c:v>399950</c:v>
                </c:pt>
                <c:pt idx="231">
                  <c:v>400000</c:v>
                </c:pt>
                <c:pt idx="232">
                  <c:v>400000</c:v>
                </c:pt>
                <c:pt idx="233">
                  <c:v>400000</c:v>
                </c:pt>
                <c:pt idx="234">
                  <c:v>400000</c:v>
                </c:pt>
                <c:pt idx="235">
                  <c:v>402000</c:v>
                </c:pt>
                <c:pt idx="236">
                  <c:v>402000</c:v>
                </c:pt>
                <c:pt idx="237">
                  <c:v>402500</c:v>
                </c:pt>
                <c:pt idx="238">
                  <c:v>402500</c:v>
                </c:pt>
                <c:pt idx="239">
                  <c:v>403000</c:v>
                </c:pt>
                <c:pt idx="240">
                  <c:v>404000</c:v>
                </c:pt>
                <c:pt idx="241">
                  <c:v>404500</c:v>
                </c:pt>
                <c:pt idx="242">
                  <c:v>405000</c:v>
                </c:pt>
                <c:pt idx="243">
                  <c:v>408000</c:v>
                </c:pt>
                <c:pt idx="244">
                  <c:v>410000</c:v>
                </c:pt>
                <c:pt idx="245">
                  <c:v>410000</c:v>
                </c:pt>
                <c:pt idx="246">
                  <c:v>410000</c:v>
                </c:pt>
                <c:pt idx="247">
                  <c:v>410500</c:v>
                </c:pt>
                <c:pt idx="248">
                  <c:v>412133</c:v>
                </c:pt>
                <c:pt idx="249">
                  <c:v>414250</c:v>
                </c:pt>
                <c:pt idx="250">
                  <c:v>415000</c:v>
                </c:pt>
                <c:pt idx="251">
                  <c:v>415000</c:v>
                </c:pt>
                <c:pt idx="252">
                  <c:v>419000</c:v>
                </c:pt>
                <c:pt idx="253">
                  <c:v>419000</c:v>
                </c:pt>
                <c:pt idx="254">
                  <c:v>420000</c:v>
                </c:pt>
                <c:pt idx="255">
                  <c:v>420000</c:v>
                </c:pt>
                <c:pt idx="256">
                  <c:v>423000</c:v>
                </c:pt>
                <c:pt idx="257">
                  <c:v>423000</c:v>
                </c:pt>
                <c:pt idx="258">
                  <c:v>425000</c:v>
                </c:pt>
                <c:pt idx="259">
                  <c:v>425000</c:v>
                </c:pt>
                <c:pt idx="260">
                  <c:v>425000</c:v>
                </c:pt>
                <c:pt idx="261">
                  <c:v>425000</c:v>
                </c:pt>
                <c:pt idx="262">
                  <c:v>425000</c:v>
                </c:pt>
                <c:pt idx="263">
                  <c:v>425000</c:v>
                </c:pt>
                <c:pt idx="264">
                  <c:v>425000</c:v>
                </c:pt>
                <c:pt idx="265">
                  <c:v>427000</c:v>
                </c:pt>
                <c:pt idx="266">
                  <c:v>429900</c:v>
                </c:pt>
                <c:pt idx="267">
                  <c:v>429950</c:v>
                </c:pt>
                <c:pt idx="268">
                  <c:v>430000</c:v>
                </c:pt>
                <c:pt idx="269">
                  <c:v>435000</c:v>
                </c:pt>
                <c:pt idx="270">
                  <c:v>435000</c:v>
                </c:pt>
                <c:pt idx="271">
                  <c:v>436000</c:v>
                </c:pt>
                <c:pt idx="272">
                  <c:v>437000</c:v>
                </c:pt>
                <c:pt idx="273">
                  <c:v>440000</c:v>
                </c:pt>
                <c:pt idx="274">
                  <c:v>440000</c:v>
                </c:pt>
                <c:pt idx="275">
                  <c:v>440000</c:v>
                </c:pt>
                <c:pt idx="276">
                  <c:v>441000</c:v>
                </c:pt>
                <c:pt idx="277">
                  <c:v>442000</c:v>
                </c:pt>
                <c:pt idx="278">
                  <c:v>445000</c:v>
                </c:pt>
                <c:pt idx="279">
                  <c:v>445000</c:v>
                </c:pt>
                <c:pt idx="280">
                  <c:v>447500</c:v>
                </c:pt>
                <c:pt idx="281">
                  <c:v>449000</c:v>
                </c:pt>
                <c:pt idx="282">
                  <c:v>450000</c:v>
                </c:pt>
                <c:pt idx="283">
                  <c:v>450000</c:v>
                </c:pt>
                <c:pt idx="284">
                  <c:v>450000</c:v>
                </c:pt>
                <c:pt idx="285">
                  <c:v>450000</c:v>
                </c:pt>
                <c:pt idx="286">
                  <c:v>450000</c:v>
                </c:pt>
                <c:pt idx="287">
                  <c:v>450000</c:v>
                </c:pt>
                <c:pt idx="288">
                  <c:v>450500</c:v>
                </c:pt>
                <c:pt idx="289">
                  <c:v>451000</c:v>
                </c:pt>
                <c:pt idx="290">
                  <c:v>453500</c:v>
                </c:pt>
                <c:pt idx="291">
                  <c:v>455000</c:v>
                </c:pt>
                <c:pt idx="292">
                  <c:v>455000</c:v>
                </c:pt>
                <c:pt idx="293">
                  <c:v>455000</c:v>
                </c:pt>
                <c:pt idx="294">
                  <c:v>455000</c:v>
                </c:pt>
                <c:pt idx="295">
                  <c:v>460000</c:v>
                </c:pt>
                <c:pt idx="296">
                  <c:v>460000</c:v>
                </c:pt>
                <c:pt idx="297">
                  <c:v>460000</c:v>
                </c:pt>
                <c:pt idx="298">
                  <c:v>460000</c:v>
                </c:pt>
                <c:pt idx="299">
                  <c:v>460000</c:v>
                </c:pt>
                <c:pt idx="300">
                  <c:v>465000</c:v>
                </c:pt>
                <c:pt idx="301">
                  <c:v>465000</c:v>
                </c:pt>
                <c:pt idx="302">
                  <c:v>465000</c:v>
                </c:pt>
                <c:pt idx="303">
                  <c:v>465000</c:v>
                </c:pt>
                <c:pt idx="304">
                  <c:v>465950</c:v>
                </c:pt>
                <c:pt idx="305">
                  <c:v>469000</c:v>
                </c:pt>
                <c:pt idx="306">
                  <c:v>470000</c:v>
                </c:pt>
                <c:pt idx="307">
                  <c:v>470000</c:v>
                </c:pt>
                <c:pt idx="308">
                  <c:v>475000</c:v>
                </c:pt>
                <c:pt idx="309">
                  <c:v>475000</c:v>
                </c:pt>
                <c:pt idx="310">
                  <c:v>475000</c:v>
                </c:pt>
                <c:pt idx="311">
                  <c:v>475000</c:v>
                </c:pt>
                <c:pt idx="312">
                  <c:v>475580</c:v>
                </c:pt>
                <c:pt idx="313">
                  <c:v>479000</c:v>
                </c:pt>
                <c:pt idx="314">
                  <c:v>480000</c:v>
                </c:pt>
                <c:pt idx="315">
                  <c:v>485000</c:v>
                </c:pt>
                <c:pt idx="316">
                  <c:v>486000</c:v>
                </c:pt>
                <c:pt idx="317">
                  <c:v>487000</c:v>
                </c:pt>
                <c:pt idx="318">
                  <c:v>489000</c:v>
                </c:pt>
                <c:pt idx="319">
                  <c:v>490000</c:v>
                </c:pt>
                <c:pt idx="320">
                  <c:v>495000</c:v>
                </c:pt>
                <c:pt idx="321">
                  <c:v>498000</c:v>
                </c:pt>
                <c:pt idx="322">
                  <c:v>498000</c:v>
                </c:pt>
                <c:pt idx="323">
                  <c:v>499950</c:v>
                </c:pt>
                <c:pt idx="324">
                  <c:v>500000</c:v>
                </c:pt>
                <c:pt idx="325">
                  <c:v>500000</c:v>
                </c:pt>
                <c:pt idx="326">
                  <c:v>500000</c:v>
                </c:pt>
                <c:pt idx="327">
                  <c:v>503000</c:v>
                </c:pt>
                <c:pt idx="328">
                  <c:v>503000</c:v>
                </c:pt>
                <c:pt idx="329">
                  <c:v>505000</c:v>
                </c:pt>
                <c:pt idx="330">
                  <c:v>505000</c:v>
                </c:pt>
                <c:pt idx="331">
                  <c:v>505000</c:v>
                </c:pt>
                <c:pt idx="332">
                  <c:v>509500</c:v>
                </c:pt>
                <c:pt idx="333">
                  <c:v>510000</c:v>
                </c:pt>
                <c:pt idx="334">
                  <c:v>510000</c:v>
                </c:pt>
                <c:pt idx="335">
                  <c:v>512031</c:v>
                </c:pt>
                <c:pt idx="336">
                  <c:v>512500</c:v>
                </c:pt>
                <c:pt idx="337">
                  <c:v>512500</c:v>
                </c:pt>
                <c:pt idx="338">
                  <c:v>514000</c:v>
                </c:pt>
                <c:pt idx="339">
                  <c:v>515000</c:v>
                </c:pt>
                <c:pt idx="340">
                  <c:v>516500</c:v>
                </c:pt>
                <c:pt idx="341">
                  <c:v>517500</c:v>
                </c:pt>
                <c:pt idx="342">
                  <c:v>517534</c:v>
                </c:pt>
                <c:pt idx="343">
                  <c:v>518000</c:v>
                </c:pt>
                <c:pt idx="344">
                  <c:v>518500</c:v>
                </c:pt>
                <c:pt idx="345">
                  <c:v>519000</c:v>
                </c:pt>
                <c:pt idx="346">
                  <c:v>522000</c:v>
                </c:pt>
                <c:pt idx="347">
                  <c:v>522500</c:v>
                </c:pt>
                <c:pt idx="348">
                  <c:v>523000</c:v>
                </c:pt>
                <c:pt idx="349">
                  <c:v>525000</c:v>
                </c:pt>
                <c:pt idx="350">
                  <c:v>525000</c:v>
                </c:pt>
                <c:pt idx="351">
                  <c:v>525000</c:v>
                </c:pt>
                <c:pt idx="352">
                  <c:v>525000</c:v>
                </c:pt>
                <c:pt idx="353">
                  <c:v>526000</c:v>
                </c:pt>
                <c:pt idx="354">
                  <c:v>530000</c:v>
                </c:pt>
                <c:pt idx="355">
                  <c:v>530000</c:v>
                </c:pt>
                <c:pt idx="356">
                  <c:v>530000</c:v>
                </c:pt>
                <c:pt idx="357">
                  <c:v>540000</c:v>
                </c:pt>
                <c:pt idx="358">
                  <c:v>540000</c:v>
                </c:pt>
                <c:pt idx="359">
                  <c:v>545000</c:v>
                </c:pt>
                <c:pt idx="360">
                  <c:v>547000</c:v>
                </c:pt>
                <c:pt idx="361">
                  <c:v>549000</c:v>
                </c:pt>
                <c:pt idx="362">
                  <c:v>550000</c:v>
                </c:pt>
                <c:pt idx="363">
                  <c:v>550000</c:v>
                </c:pt>
                <c:pt idx="364">
                  <c:v>550500</c:v>
                </c:pt>
                <c:pt idx="365">
                  <c:v>554000</c:v>
                </c:pt>
                <c:pt idx="366">
                  <c:v>555000</c:v>
                </c:pt>
                <c:pt idx="367">
                  <c:v>556000</c:v>
                </c:pt>
                <c:pt idx="368">
                  <c:v>560000</c:v>
                </c:pt>
                <c:pt idx="369">
                  <c:v>560000</c:v>
                </c:pt>
                <c:pt idx="370">
                  <c:v>560000</c:v>
                </c:pt>
                <c:pt idx="371">
                  <c:v>563950</c:v>
                </c:pt>
                <c:pt idx="372">
                  <c:v>564500</c:v>
                </c:pt>
                <c:pt idx="373">
                  <c:v>565000</c:v>
                </c:pt>
                <c:pt idx="374">
                  <c:v>567500</c:v>
                </c:pt>
                <c:pt idx="375">
                  <c:v>569950</c:v>
                </c:pt>
                <c:pt idx="376">
                  <c:v>570000</c:v>
                </c:pt>
                <c:pt idx="377">
                  <c:v>570000</c:v>
                </c:pt>
                <c:pt idx="378">
                  <c:v>572000</c:v>
                </c:pt>
                <c:pt idx="379">
                  <c:v>572500</c:v>
                </c:pt>
                <c:pt idx="380">
                  <c:v>575000</c:v>
                </c:pt>
                <c:pt idx="381">
                  <c:v>577000</c:v>
                </c:pt>
                <c:pt idx="382">
                  <c:v>580000</c:v>
                </c:pt>
                <c:pt idx="383">
                  <c:v>580000</c:v>
                </c:pt>
                <c:pt idx="384">
                  <c:v>585000</c:v>
                </c:pt>
                <c:pt idx="385">
                  <c:v>585000</c:v>
                </c:pt>
                <c:pt idx="386">
                  <c:v>590000</c:v>
                </c:pt>
                <c:pt idx="387">
                  <c:v>590000</c:v>
                </c:pt>
                <c:pt idx="388">
                  <c:v>596000</c:v>
                </c:pt>
                <c:pt idx="389">
                  <c:v>597500</c:v>
                </c:pt>
                <c:pt idx="390">
                  <c:v>599000</c:v>
                </c:pt>
                <c:pt idx="391">
                  <c:v>599000</c:v>
                </c:pt>
                <c:pt idx="392">
                  <c:v>600000</c:v>
                </c:pt>
                <c:pt idx="393">
                  <c:v>600000</c:v>
                </c:pt>
                <c:pt idx="394">
                  <c:v>600000</c:v>
                </c:pt>
                <c:pt idx="395">
                  <c:v>600000</c:v>
                </c:pt>
                <c:pt idx="396">
                  <c:v>610000</c:v>
                </c:pt>
                <c:pt idx="397">
                  <c:v>615000</c:v>
                </c:pt>
                <c:pt idx="398">
                  <c:v>619000</c:v>
                </c:pt>
                <c:pt idx="399">
                  <c:v>620000</c:v>
                </c:pt>
                <c:pt idx="400">
                  <c:v>620000</c:v>
                </c:pt>
                <c:pt idx="401">
                  <c:v>620000</c:v>
                </c:pt>
                <c:pt idx="402">
                  <c:v>625000</c:v>
                </c:pt>
                <c:pt idx="403">
                  <c:v>640000</c:v>
                </c:pt>
                <c:pt idx="404">
                  <c:v>640000</c:v>
                </c:pt>
                <c:pt idx="405">
                  <c:v>645000</c:v>
                </c:pt>
                <c:pt idx="406">
                  <c:v>645000</c:v>
                </c:pt>
                <c:pt idx="407">
                  <c:v>649950</c:v>
                </c:pt>
                <c:pt idx="408">
                  <c:v>650000</c:v>
                </c:pt>
                <c:pt idx="409">
                  <c:v>650000</c:v>
                </c:pt>
                <c:pt idx="410">
                  <c:v>650000</c:v>
                </c:pt>
                <c:pt idx="411">
                  <c:v>651000</c:v>
                </c:pt>
                <c:pt idx="412">
                  <c:v>654500</c:v>
                </c:pt>
                <c:pt idx="413">
                  <c:v>655000</c:v>
                </c:pt>
                <c:pt idx="414">
                  <c:v>655000</c:v>
                </c:pt>
                <c:pt idx="415">
                  <c:v>655000</c:v>
                </c:pt>
                <c:pt idx="416">
                  <c:v>657000</c:v>
                </c:pt>
                <c:pt idx="417">
                  <c:v>657044</c:v>
                </c:pt>
                <c:pt idx="418">
                  <c:v>658000</c:v>
                </c:pt>
                <c:pt idx="419">
                  <c:v>659000</c:v>
                </c:pt>
                <c:pt idx="420">
                  <c:v>659950</c:v>
                </c:pt>
                <c:pt idx="421">
                  <c:v>660000</c:v>
                </c:pt>
                <c:pt idx="422">
                  <c:v>660000</c:v>
                </c:pt>
                <c:pt idx="423">
                  <c:v>667500</c:v>
                </c:pt>
                <c:pt idx="424">
                  <c:v>670000</c:v>
                </c:pt>
                <c:pt idx="425">
                  <c:v>670000</c:v>
                </c:pt>
                <c:pt idx="426">
                  <c:v>672000</c:v>
                </c:pt>
                <c:pt idx="427">
                  <c:v>680000</c:v>
                </c:pt>
                <c:pt idx="428">
                  <c:v>680000</c:v>
                </c:pt>
                <c:pt idx="429">
                  <c:v>688000</c:v>
                </c:pt>
                <c:pt idx="430">
                  <c:v>688000</c:v>
                </c:pt>
                <c:pt idx="431">
                  <c:v>689000</c:v>
                </c:pt>
                <c:pt idx="432">
                  <c:v>690000</c:v>
                </c:pt>
                <c:pt idx="433">
                  <c:v>691500</c:v>
                </c:pt>
                <c:pt idx="434">
                  <c:v>699000</c:v>
                </c:pt>
                <c:pt idx="435">
                  <c:v>700000</c:v>
                </c:pt>
                <c:pt idx="436">
                  <c:v>700000</c:v>
                </c:pt>
                <c:pt idx="437">
                  <c:v>700000</c:v>
                </c:pt>
                <c:pt idx="438">
                  <c:v>705000</c:v>
                </c:pt>
                <c:pt idx="439">
                  <c:v>710000</c:v>
                </c:pt>
                <c:pt idx="440">
                  <c:v>710000</c:v>
                </c:pt>
                <c:pt idx="441">
                  <c:v>712000</c:v>
                </c:pt>
                <c:pt idx="442">
                  <c:v>715000</c:v>
                </c:pt>
                <c:pt idx="443">
                  <c:v>717500</c:v>
                </c:pt>
                <c:pt idx="444">
                  <c:v>720000</c:v>
                </c:pt>
                <c:pt idx="445">
                  <c:v>730000</c:v>
                </c:pt>
                <c:pt idx="446">
                  <c:v>732500</c:v>
                </c:pt>
                <c:pt idx="447">
                  <c:v>733000</c:v>
                </c:pt>
                <c:pt idx="448">
                  <c:v>739000</c:v>
                </c:pt>
                <c:pt idx="449">
                  <c:v>740000</c:v>
                </c:pt>
                <c:pt idx="450">
                  <c:v>749950</c:v>
                </c:pt>
                <c:pt idx="451">
                  <c:v>750000</c:v>
                </c:pt>
                <c:pt idx="452">
                  <c:v>752888</c:v>
                </c:pt>
                <c:pt idx="453">
                  <c:v>759950</c:v>
                </c:pt>
                <c:pt idx="454">
                  <c:v>763000</c:v>
                </c:pt>
                <c:pt idx="455">
                  <c:v>765000</c:v>
                </c:pt>
                <c:pt idx="456">
                  <c:v>765000</c:v>
                </c:pt>
                <c:pt idx="457">
                  <c:v>766000</c:v>
                </c:pt>
                <c:pt idx="458">
                  <c:v>772000</c:v>
                </c:pt>
                <c:pt idx="459">
                  <c:v>780000</c:v>
                </c:pt>
                <c:pt idx="460">
                  <c:v>780000</c:v>
                </c:pt>
                <c:pt idx="461">
                  <c:v>798750</c:v>
                </c:pt>
                <c:pt idx="462">
                  <c:v>799000</c:v>
                </c:pt>
                <c:pt idx="463">
                  <c:v>800000</c:v>
                </c:pt>
                <c:pt idx="464">
                  <c:v>800000</c:v>
                </c:pt>
                <c:pt idx="465">
                  <c:v>806000</c:v>
                </c:pt>
                <c:pt idx="466">
                  <c:v>809000</c:v>
                </c:pt>
                <c:pt idx="467">
                  <c:v>815000</c:v>
                </c:pt>
                <c:pt idx="468">
                  <c:v>819000</c:v>
                </c:pt>
                <c:pt idx="469">
                  <c:v>820000</c:v>
                </c:pt>
                <c:pt idx="470">
                  <c:v>830000</c:v>
                </c:pt>
                <c:pt idx="471">
                  <c:v>831000</c:v>
                </c:pt>
                <c:pt idx="472">
                  <c:v>838000</c:v>
                </c:pt>
                <c:pt idx="473">
                  <c:v>838400</c:v>
                </c:pt>
                <c:pt idx="474">
                  <c:v>840000</c:v>
                </c:pt>
                <c:pt idx="475">
                  <c:v>840000</c:v>
                </c:pt>
                <c:pt idx="476">
                  <c:v>850000</c:v>
                </c:pt>
                <c:pt idx="477">
                  <c:v>850000</c:v>
                </c:pt>
                <c:pt idx="478">
                  <c:v>851000</c:v>
                </c:pt>
                <c:pt idx="479">
                  <c:v>855000</c:v>
                </c:pt>
                <c:pt idx="480">
                  <c:v>884744</c:v>
                </c:pt>
                <c:pt idx="481">
                  <c:v>885000</c:v>
                </c:pt>
                <c:pt idx="482">
                  <c:v>891000</c:v>
                </c:pt>
                <c:pt idx="483">
                  <c:v>895000</c:v>
                </c:pt>
                <c:pt idx="484">
                  <c:v>896000</c:v>
                </c:pt>
                <c:pt idx="485">
                  <c:v>898000</c:v>
                </c:pt>
                <c:pt idx="486">
                  <c:v>898000</c:v>
                </c:pt>
                <c:pt idx="487">
                  <c:v>900000</c:v>
                </c:pt>
                <c:pt idx="488">
                  <c:v>906000</c:v>
                </c:pt>
                <c:pt idx="489">
                  <c:v>906000</c:v>
                </c:pt>
                <c:pt idx="490">
                  <c:v>910000</c:v>
                </c:pt>
                <c:pt idx="491">
                  <c:v>912000</c:v>
                </c:pt>
                <c:pt idx="492">
                  <c:v>913000</c:v>
                </c:pt>
                <c:pt idx="493">
                  <c:v>932990</c:v>
                </c:pt>
                <c:pt idx="494">
                  <c:v>939000</c:v>
                </c:pt>
                <c:pt idx="495">
                  <c:v>950000</c:v>
                </c:pt>
                <c:pt idx="496">
                  <c:v>954500</c:v>
                </c:pt>
                <c:pt idx="497">
                  <c:v>982000</c:v>
                </c:pt>
                <c:pt idx="498">
                  <c:v>985000</c:v>
                </c:pt>
                <c:pt idx="499">
                  <c:v>995000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59D-3B4E-BDDD-FE7AF899AE64}"/>
            </c:ext>
          </c:extLst>
        </c:ser>
        <c:ser>
          <c:idx val="1"/>
          <c:order val="1"/>
          <c:tx>
            <c:v>Predicted Y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HouseSales_data!$FL$5:$FL$504</c:f>
              <c:numCache>
                <c:formatCode>General</c:formatCode>
                <c:ptCount val="500"/>
                <c:pt idx="0">
                  <c:v>1230</c:v>
                </c:pt>
                <c:pt idx="1">
                  <c:v>1090</c:v>
                </c:pt>
                <c:pt idx="2">
                  <c:v>1010</c:v>
                </c:pt>
                <c:pt idx="3">
                  <c:v>970</c:v>
                </c:pt>
                <c:pt idx="4">
                  <c:v>1090</c:v>
                </c:pt>
                <c:pt idx="5">
                  <c:v>1240</c:v>
                </c:pt>
                <c:pt idx="6">
                  <c:v>1460</c:v>
                </c:pt>
                <c:pt idx="7">
                  <c:v>1790</c:v>
                </c:pt>
                <c:pt idx="8">
                  <c:v>1010</c:v>
                </c:pt>
                <c:pt idx="9">
                  <c:v>770</c:v>
                </c:pt>
                <c:pt idx="10">
                  <c:v>960</c:v>
                </c:pt>
                <c:pt idx="11">
                  <c:v>1100</c:v>
                </c:pt>
                <c:pt idx="12">
                  <c:v>1080</c:v>
                </c:pt>
                <c:pt idx="13">
                  <c:v>1490</c:v>
                </c:pt>
                <c:pt idx="14">
                  <c:v>1100</c:v>
                </c:pt>
                <c:pt idx="15">
                  <c:v>1390</c:v>
                </c:pt>
                <c:pt idx="16">
                  <c:v>1080</c:v>
                </c:pt>
                <c:pt idx="17">
                  <c:v>2030</c:v>
                </c:pt>
                <c:pt idx="18">
                  <c:v>1370</c:v>
                </c:pt>
                <c:pt idx="19">
                  <c:v>860</c:v>
                </c:pt>
                <c:pt idx="20">
                  <c:v>1120</c:v>
                </c:pt>
                <c:pt idx="21">
                  <c:v>900</c:v>
                </c:pt>
                <c:pt idx="22">
                  <c:v>1040</c:v>
                </c:pt>
                <c:pt idx="23">
                  <c:v>710</c:v>
                </c:pt>
                <c:pt idx="24">
                  <c:v>1770</c:v>
                </c:pt>
                <c:pt idx="25">
                  <c:v>1310</c:v>
                </c:pt>
                <c:pt idx="26">
                  <c:v>730</c:v>
                </c:pt>
                <c:pt idx="27">
                  <c:v>1080</c:v>
                </c:pt>
                <c:pt idx="28">
                  <c:v>1090</c:v>
                </c:pt>
                <c:pt idx="29">
                  <c:v>1120</c:v>
                </c:pt>
                <c:pt idx="30">
                  <c:v>900</c:v>
                </c:pt>
                <c:pt idx="31">
                  <c:v>1350</c:v>
                </c:pt>
                <c:pt idx="32">
                  <c:v>1340</c:v>
                </c:pt>
                <c:pt idx="33">
                  <c:v>1300</c:v>
                </c:pt>
                <c:pt idx="34">
                  <c:v>880</c:v>
                </c:pt>
                <c:pt idx="35">
                  <c:v>2140</c:v>
                </c:pt>
                <c:pt idx="36">
                  <c:v>1800</c:v>
                </c:pt>
                <c:pt idx="37">
                  <c:v>1280</c:v>
                </c:pt>
                <c:pt idx="38">
                  <c:v>1560</c:v>
                </c:pt>
                <c:pt idx="39">
                  <c:v>1140</c:v>
                </c:pt>
                <c:pt idx="40">
                  <c:v>590</c:v>
                </c:pt>
                <c:pt idx="41">
                  <c:v>1460</c:v>
                </c:pt>
                <c:pt idx="42">
                  <c:v>1420</c:v>
                </c:pt>
                <c:pt idx="43">
                  <c:v>1910</c:v>
                </c:pt>
                <c:pt idx="44">
                  <c:v>1470</c:v>
                </c:pt>
                <c:pt idx="45">
                  <c:v>1520</c:v>
                </c:pt>
                <c:pt idx="46">
                  <c:v>1480</c:v>
                </c:pt>
                <c:pt idx="47">
                  <c:v>2060</c:v>
                </c:pt>
                <c:pt idx="48">
                  <c:v>990</c:v>
                </c:pt>
                <c:pt idx="49">
                  <c:v>1530</c:v>
                </c:pt>
                <c:pt idx="50">
                  <c:v>940</c:v>
                </c:pt>
                <c:pt idx="51">
                  <c:v>1710</c:v>
                </c:pt>
                <c:pt idx="52">
                  <c:v>1850</c:v>
                </c:pt>
                <c:pt idx="53">
                  <c:v>1050</c:v>
                </c:pt>
                <c:pt idx="54">
                  <c:v>1070</c:v>
                </c:pt>
                <c:pt idx="55">
                  <c:v>1860</c:v>
                </c:pt>
                <c:pt idx="56">
                  <c:v>1670</c:v>
                </c:pt>
                <c:pt idx="57">
                  <c:v>1670</c:v>
                </c:pt>
                <c:pt idx="58">
                  <c:v>1940</c:v>
                </c:pt>
                <c:pt idx="59">
                  <c:v>1710</c:v>
                </c:pt>
                <c:pt idx="60">
                  <c:v>1290</c:v>
                </c:pt>
                <c:pt idx="61">
                  <c:v>1260</c:v>
                </c:pt>
                <c:pt idx="62">
                  <c:v>1010</c:v>
                </c:pt>
                <c:pt idx="63">
                  <c:v>1920</c:v>
                </c:pt>
                <c:pt idx="64">
                  <c:v>1690</c:v>
                </c:pt>
                <c:pt idx="65">
                  <c:v>2050</c:v>
                </c:pt>
                <c:pt idx="66">
                  <c:v>1810</c:v>
                </c:pt>
                <c:pt idx="67">
                  <c:v>1140</c:v>
                </c:pt>
                <c:pt idx="68">
                  <c:v>1470</c:v>
                </c:pt>
                <c:pt idx="69">
                  <c:v>1370</c:v>
                </c:pt>
                <c:pt idx="70">
                  <c:v>770</c:v>
                </c:pt>
                <c:pt idx="71">
                  <c:v>1650</c:v>
                </c:pt>
                <c:pt idx="72">
                  <c:v>910</c:v>
                </c:pt>
                <c:pt idx="73">
                  <c:v>1000</c:v>
                </c:pt>
                <c:pt idx="74">
                  <c:v>1090</c:v>
                </c:pt>
                <c:pt idx="75">
                  <c:v>1600</c:v>
                </c:pt>
                <c:pt idx="76">
                  <c:v>1700</c:v>
                </c:pt>
                <c:pt idx="77">
                  <c:v>1420</c:v>
                </c:pt>
                <c:pt idx="78">
                  <c:v>2100</c:v>
                </c:pt>
                <c:pt idx="79">
                  <c:v>1420</c:v>
                </c:pt>
                <c:pt idx="80">
                  <c:v>1520</c:v>
                </c:pt>
                <c:pt idx="81">
                  <c:v>1670</c:v>
                </c:pt>
                <c:pt idx="82">
                  <c:v>1390</c:v>
                </c:pt>
                <c:pt idx="83">
                  <c:v>2600</c:v>
                </c:pt>
                <c:pt idx="84">
                  <c:v>1660</c:v>
                </c:pt>
                <c:pt idx="85">
                  <c:v>1560</c:v>
                </c:pt>
                <c:pt idx="86">
                  <c:v>1710</c:v>
                </c:pt>
                <c:pt idx="87">
                  <c:v>2000</c:v>
                </c:pt>
                <c:pt idx="88">
                  <c:v>2160</c:v>
                </c:pt>
                <c:pt idx="89">
                  <c:v>1610</c:v>
                </c:pt>
                <c:pt idx="90">
                  <c:v>1940</c:v>
                </c:pt>
                <c:pt idx="91">
                  <c:v>670</c:v>
                </c:pt>
                <c:pt idx="92">
                  <c:v>1980</c:v>
                </c:pt>
                <c:pt idx="93">
                  <c:v>1400</c:v>
                </c:pt>
                <c:pt idx="94">
                  <c:v>1510</c:v>
                </c:pt>
                <c:pt idx="95">
                  <c:v>2080</c:v>
                </c:pt>
                <c:pt idx="96">
                  <c:v>980</c:v>
                </c:pt>
                <c:pt idx="97">
                  <c:v>1770</c:v>
                </c:pt>
                <c:pt idx="98">
                  <c:v>890</c:v>
                </c:pt>
                <c:pt idx="99">
                  <c:v>720</c:v>
                </c:pt>
                <c:pt idx="100">
                  <c:v>1600</c:v>
                </c:pt>
                <c:pt idx="101">
                  <c:v>2130</c:v>
                </c:pt>
                <c:pt idx="102">
                  <c:v>1600</c:v>
                </c:pt>
                <c:pt idx="103">
                  <c:v>1150</c:v>
                </c:pt>
                <c:pt idx="104">
                  <c:v>1870</c:v>
                </c:pt>
                <c:pt idx="105">
                  <c:v>1390</c:v>
                </c:pt>
                <c:pt idx="106">
                  <c:v>2099</c:v>
                </c:pt>
                <c:pt idx="107">
                  <c:v>1250</c:v>
                </c:pt>
                <c:pt idx="108">
                  <c:v>1677</c:v>
                </c:pt>
                <c:pt idx="109">
                  <c:v>2100</c:v>
                </c:pt>
                <c:pt idx="110">
                  <c:v>1280</c:v>
                </c:pt>
                <c:pt idx="111">
                  <c:v>1600</c:v>
                </c:pt>
                <c:pt idx="112">
                  <c:v>1750</c:v>
                </c:pt>
                <c:pt idx="113">
                  <c:v>1880</c:v>
                </c:pt>
                <c:pt idx="114">
                  <c:v>1110</c:v>
                </c:pt>
                <c:pt idx="115">
                  <c:v>2140</c:v>
                </c:pt>
                <c:pt idx="116">
                  <c:v>2300</c:v>
                </c:pt>
                <c:pt idx="117">
                  <c:v>2600</c:v>
                </c:pt>
                <c:pt idx="118">
                  <c:v>1290</c:v>
                </c:pt>
                <c:pt idx="119">
                  <c:v>1090</c:v>
                </c:pt>
                <c:pt idx="120">
                  <c:v>1870</c:v>
                </c:pt>
                <c:pt idx="121">
                  <c:v>1010</c:v>
                </c:pt>
                <c:pt idx="122">
                  <c:v>1150</c:v>
                </c:pt>
                <c:pt idx="123">
                  <c:v>1210</c:v>
                </c:pt>
                <c:pt idx="124">
                  <c:v>1760</c:v>
                </c:pt>
                <c:pt idx="125">
                  <c:v>1190</c:v>
                </c:pt>
                <c:pt idx="126">
                  <c:v>1890</c:v>
                </c:pt>
                <c:pt idx="127">
                  <c:v>1180</c:v>
                </c:pt>
                <c:pt idx="128">
                  <c:v>1550</c:v>
                </c:pt>
                <c:pt idx="129">
                  <c:v>2660</c:v>
                </c:pt>
                <c:pt idx="130">
                  <c:v>1654</c:v>
                </c:pt>
                <c:pt idx="131">
                  <c:v>2080</c:v>
                </c:pt>
                <c:pt idx="132">
                  <c:v>1480</c:v>
                </c:pt>
                <c:pt idx="133">
                  <c:v>1760</c:v>
                </c:pt>
                <c:pt idx="134">
                  <c:v>1390</c:v>
                </c:pt>
                <c:pt idx="135">
                  <c:v>1240</c:v>
                </c:pt>
                <c:pt idx="136">
                  <c:v>920</c:v>
                </c:pt>
                <c:pt idx="137">
                  <c:v>1400</c:v>
                </c:pt>
                <c:pt idx="138">
                  <c:v>2610</c:v>
                </c:pt>
                <c:pt idx="139">
                  <c:v>2223</c:v>
                </c:pt>
                <c:pt idx="140">
                  <c:v>1760</c:v>
                </c:pt>
                <c:pt idx="141">
                  <c:v>1380</c:v>
                </c:pt>
                <c:pt idx="142">
                  <c:v>1130</c:v>
                </c:pt>
                <c:pt idx="143">
                  <c:v>1590</c:v>
                </c:pt>
                <c:pt idx="144">
                  <c:v>1040</c:v>
                </c:pt>
                <c:pt idx="145">
                  <c:v>1890</c:v>
                </c:pt>
                <c:pt idx="146">
                  <c:v>2110</c:v>
                </c:pt>
                <c:pt idx="147">
                  <c:v>2240</c:v>
                </c:pt>
                <c:pt idx="148">
                  <c:v>1770</c:v>
                </c:pt>
                <c:pt idx="149">
                  <c:v>1080</c:v>
                </c:pt>
                <c:pt idx="150">
                  <c:v>1740</c:v>
                </c:pt>
                <c:pt idx="151">
                  <c:v>860</c:v>
                </c:pt>
                <c:pt idx="152">
                  <c:v>2340</c:v>
                </c:pt>
                <c:pt idx="153">
                  <c:v>2380</c:v>
                </c:pt>
                <c:pt idx="154">
                  <c:v>2100</c:v>
                </c:pt>
                <c:pt idx="155">
                  <c:v>1680</c:v>
                </c:pt>
                <c:pt idx="156">
                  <c:v>1170</c:v>
                </c:pt>
                <c:pt idx="157">
                  <c:v>1460</c:v>
                </c:pt>
                <c:pt idx="158">
                  <c:v>2235</c:v>
                </c:pt>
                <c:pt idx="159">
                  <c:v>2390</c:v>
                </c:pt>
                <c:pt idx="160">
                  <c:v>1240</c:v>
                </c:pt>
                <c:pt idx="161">
                  <c:v>1740</c:v>
                </c:pt>
                <c:pt idx="162">
                  <c:v>1720</c:v>
                </c:pt>
                <c:pt idx="163">
                  <c:v>1930</c:v>
                </c:pt>
                <c:pt idx="164">
                  <c:v>1110</c:v>
                </c:pt>
                <c:pt idx="165">
                  <c:v>1010</c:v>
                </c:pt>
                <c:pt idx="166">
                  <c:v>940</c:v>
                </c:pt>
                <c:pt idx="167">
                  <c:v>1430</c:v>
                </c:pt>
                <c:pt idx="168">
                  <c:v>1250</c:v>
                </c:pt>
                <c:pt idx="169">
                  <c:v>1180</c:v>
                </c:pt>
                <c:pt idx="170">
                  <c:v>1860</c:v>
                </c:pt>
                <c:pt idx="171">
                  <c:v>2560</c:v>
                </c:pt>
                <c:pt idx="172">
                  <c:v>3390</c:v>
                </c:pt>
                <c:pt idx="173">
                  <c:v>2610</c:v>
                </c:pt>
                <c:pt idx="174">
                  <c:v>1770</c:v>
                </c:pt>
                <c:pt idx="175">
                  <c:v>1850</c:v>
                </c:pt>
                <c:pt idx="176">
                  <c:v>1170</c:v>
                </c:pt>
                <c:pt idx="177">
                  <c:v>1370</c:v>
                </c:pt>
                <c:pt idx="178">
                  <c:v>1180</c:v>
                </c:pt>
                <c:pt idx="179">
                  <c:v>1960</c:v>
                </c:pt>
                <c:pt idx="180">
                  <c:v>1680</c:v>
                </c:pt>
                <c:pt idx="181">
                  <c:v>960</c:v>
                </c:pt>
                <c:pt idx="182">
                  <c:v>1150</c:v>
                </c:pt>
                <c:pt idx="183">
                  <c:v>1320</c:v>
                </c:pt>
                <c:pt idx="184">
                  <c:v>1240</c:v>
                </c:pt>
                <c:pt idx="185">
                  <c:v>1940</c:v>
                </c:pt>
                <c:pt idx="186">
                  <c:v>3010</c:v>
                </c:pt>
                <c:pt idx="187">
                  <c:v>1800</c:v>
                </c:pt>
                <c:pt idx="188">
                  <c:v>2080</c:v>
                </c:pt>
                <c:pt idx="189">
                  <c:v>2610</c:v>
                </c:pt>
                <c:pt idx="190">
                  <c:v>1150</c:v>
                </c:pt>
                <c:pt idx="191">
                  <c:v>1020</c:v>
                </c:pt>
                <c:pt idx="192">
                  <c:v>960</c:v>
                </c:pt>
                <c:pt idx="193">
                  <c:v>1640</c:v>
                </c:pt>
                <c:pt idx="194">
                  <c:v>1410</c:v>
                </c:pt>
                <c:pt idx="195">
                  <c:v>1280</c:v>
                </c:pt>
                <c:pt idx="196">
                  <c:v>1360</c:v>
                </c:pt>
                <c:pt idx="197">
                  <c:v>1110</c:v>
                </c:pt>
                <c:pt idx="198">
                  <c:v>750</c:v>
                </c:pt>
                <c:pt idx="199">
                  <c:v>1860</c:v>
                </c:pt>
                <c:pt idx="200">
                  <c:v>1840</c:v>
                </c:pt>
                <c:pt idx="201">
                  <c:v>1160</c:v>
                </c:pt>
                <c:pt idx="202">
                  <c:v>2120</c:v>
                </c:pt>
                <c:pt idx="203">
                  <c:v>1240</c:v>
                </c:pt>
                <c:pt idx="204">
                  <c:v>2800</c:v>
                </c:pt>
                <c:pt idx="205">
                  <c:v>1770</c:v>
                </c:pt>
                <c:pt idx="206">
                  <c:v>1540</c:v>
                </c:pt>
                <c:pt idx="207">
                  <c:v>1000</c:v>
                </c:pt>
                <c:pt idx="208">
                  <c:v>1730</c:v>
                </c:pt>
                <c:pt idx="209">
                  <c:v>2070</c:v>
                </c:pt>
                <c:pt idx="210">
                  <c:v>2120</c:v>
                </c:pt>
                <c:pt idx="211">
                  <c:v>1800</c:v>
                </c:pt>
                <c:pt idx="212">
                  <c:v>2580</c:v>
                </c:pt>
                <c:pt idx="213">
                  <c:v>1210</c:v>
                </c:pt>
                <c:pt idx="214">
                  <c:v>1800</c:v>
                </c:pt>
                <c:pt idx="215">
                  <c:v>2300</c:v>
                </c:pt>
                <c:pt idx="216">
                  <c:v>1650</c:v>
                </c:pt>
                <c:pt idx="217">
                  <c:v>1410</c:v>
                </c:pt>
                <c:pt idx="218">
                  <c:v>1860</c:v>
                </c:pt>
                <c:pt idx="219">
                  <c:v>1320</c:v>
                </c:pt>
                <c:pt idx="220">
                  <c:v>1970</c:v>
                </c:pt>
                <c:pt idx="221">
                  <c:v>2270</c:v>
                </c:pt>
                <c:pt idx="222">
                  <c:v>1800</c:v>
                </c:pt>
                <c:pt idx="223">
                  <c:v>2130</c:v>
                </c:pt>
                <c:pt idx="224">
                  <c:v>2050</c:v>
                </c:pt>
                <c:pt idx="225">
                  <c:v>930</c:v>
                </c:pt>
                <c:pt idx="226">
                  <c:v>1970</c:v>
                </c:pt>
                <c:pt idx="227">
                  <c:v>2360</c:v>
                </c:pt>
                <c:pt idx="228">
                  <c:v>1480</c:v>
                </c:pt>
                <c:pt idx="229">
                  <c:v>2370</c:v>
                </c:pt>
                <c:pt idx="230">
                  <c:v>1720</c:v>
                </c:pt>
                <c:pt idx="231">
                  <c:v>1470</c:v>
                </c:pt>
                <c:pt idx="232">
                  <c:v>1170</c:v>
                </c:pt>
                <c:pt idx="233">
                  <c:v>2090</c:v>
                </c:pt>
                <c:pt idx="234">
                  <c:v>2393</c:v>
                </c:pt>
                <c:pt idx="235">
                  <c:v>1960</c:v>
                </c:pt>
                <c:pt idx="236">
                  <c:v>1640</c:v>
                </c:pt>
                <c:pt idx="237">
                  <c:v>1480</c:v>
                </c:pt>
                <c:pt idx="238">
                  <c:v>1270</c:v>
                </c:pt>
                <c:pt idx="239">
                  <c:v>1840</c:v>
                </c:pt>
                <c:pt idx="240">
                  <c:v>2030</c:v>
                </c:pt>
                <c:pt idx="241">
                  <c:v>800</c:v>
                </c:pt>
                <c:pt idx="242">
                  <c:v>1280</c:v>
                </c:pt>
                <c:pt idx="243">
                  <c:v>2800</c:v>
                </c:pt>
                <c:pt idx="244">
                  <c:v>1180</c:v>
                </c:pt>
                <c:pt idx="245">
                  <c:v>1800</c:v>
                </c:pt>
                <c:pt idx="246">
                  <c:v>1640</c:v>
                </c:pt>
                <c:pt idx="247">
                  <c:v>1150</c:v>
                </c:pt>
                <c:pt idx="248">
                  <c:v>920</c:v>
                </c:pt>
                <c:pt idx="249">
                  <c:v>1640</c:v>
                </c:pt>
                <c:pt idx="250">
                  <c:v>2600</c:v>
                </c:pt>
                <c:pt idx="251">
                  <c:v>1620</c:v>
                </c:pt>
                <c:pt idx="252">
                  <c:v>1510</c:v>
                </c:pt>
                <c:pt idx="253">
                  <c:v>2150</c:v>
                </c:pt>
                <c:pt idx="254">
                  <c:v>1130</c:v>
                </c:pt>
                <c:pt idx="255">
                  <c:v>1620</c:v>
                </c:pt>
                <c:pt idx="256">
                  <c:v>1100</c:v>
                </c:pt>
                <c:pt idx="257">
                  <c:v>2320</c:v>
                </c:pt>
                <c:pt idx="258">
                  <c:v>1120</c:v>
                </c:pt>
                <c:pt idx="259">
                  <c:v>1300</c:v>
                </c:pt>
                <c:pt idx="260">
                  <c:v>1180</c:v>
                </c:pt>
                <c:pt idx="261">
                  <c:v>2270</c:v>
                </c:pt>
                <c:pt idx="262">
                  <c:v>1730</c:v>
                </c:pt>
                <c:pt idx="263">
                  <c:v>1600</c:v>
                </c:pt>
                <c:pt idx="264">
                  <c:v>1900</c:v>
                </c:pt>
                <c:pt idx="265">
                  <c:v>920</c:v>
                </c:pt>
                <c:pt idx="266">
                  <c:v>3760</c:v>
                </c:pt>
                <c:pt idx="267">
                  <c:v>2320</c:v>
                </c:pt>
                <c:pt idx="268">
                  <c:v>1540</c:v>
                </c:pt>
                <c:pt idx="269">
                  <c:v>1230</c:v>
                </c:pt>
                <c:pt idx="270">
                  <c:v>1450</c:v>
                </c:pt>
                <c:pt idx="271">
                  <c:v>1150</c:v>
                </c:pt>
                <c:pt idx="272">
                  <c:v>1890</c:v>
                </c:pt>
                <c:pt idx="273">
                  <c:v>2060</c:v>
                </c:pt>
                <c:pt idx="274">
                  <c:v>1570</c:v>
                </c:pt>
                <c:pt idx="275">
                  <c:v>1780</c:v>
                </c:pt>
                <c:pt idx="276">
                  <c:v>1100</c:v>
                </c:pt>
                <c:pt idx="277">
                  <c:v>2080</c:v>
                </c:pt>
                <c:pt idx="278">
                  <c:v>1240</c:v>
                </c:pt>
                <c:pt idx="279">
                  <c:v>1860</c:v>
                </c:pt>
                <c:pt idx="280">
                  <c:v>1950</c:v>
                </c:pt>
                <c:pt idx="281">
                  <c:v>1560</c:v>
                </c:pt>
                <c:pt idx="282">
                  <c:v>810</c:v>
                </c:pt>
                <c:pt idx="283">
                  <c:v>1520</c:v>
                </c:pt>
                <c:pt idx="284">
                  <c:v>1760</c:v>
                </c:pt>
                <c:pt idx="285">
                  <c:v>1680</c:v>
                </c:pt>
                <c:pt idx="286">
                  <c:v>1350</c:v>
                </c:pt>
                <c:pt idx="287">
                  <c:v>2200</c:v>
                </c:pt>
                <c:pt idx="288">
                  <c:v>1330</c:v>
                </c:pt>
                <c:pt idx="289">
                  <c:v>1560</c:v>
                </c:pt>
                <c:pt idx="290">
                  <c:v>2000</c:v>
                </c:pt>
                <c:pt idx="291">
                  <c:v>1200</c:v>
                </c:pt>
                <c:pt idx="292">
                  <c:v>1180</c:v>
                </c:pt>
                <c:pt idx="293">
                  <c:v>3360</c:v>
                </c:pt>
                <c:pt idx="294">
                  <c:v>2380</c:v>
                </c:pt>
                <c:pt idx="295">
                  <c:v>1430</c:v>
                </c:pt>
                <c:pt idx="296">
                  <c:v>850</c:v>
                </c:pt>
                <c:pt idx="297">
                  <c:v>1670</c:v>
                </c:pt>
                <c:pt idx="298">
                  <c:v>1130</c:v>
                </c:pt>
                <c:pt idx="299">
                  <c:v>1453</c:v>
                </c:pt>
                <c:pt idx="300">
                  <c:v>1120</c:v>
                </c:pt>
                <c:pt idx="301">
                  <c:v>1390</c:v>
                </c:pt>
                <c:pt idx="302">
                  <c:v>900</c:v>
                </c:pt>
                <c:pt idx="303">
                  <c:v>2190</c:v>
                </c:pt>
                <c:pt idx="304">
                  <c:v>2340</c:v>
                </c:pt>
                <c:pt idx="305">
                  <c:v>3550</c:v>
                </c:pt>
                <c:pt idx="306">
                  <c:v>2310</c:v>
                </c:pt>
                <c:pt idx="307">
                  <c:v>1500</c:v>
                </c:pt>
                <c:pt idx="308">
                  <c:v>1440</c:v>
                </c:pt>
                <c:pt idx="309">
                  <c:v>2370</c:v>
                </c:pt>
                <c:pt idx="310">
                  <c:v>1550</c:v>
                </c:pt>
                <c:pt idx="311">
                  <c:v>2040</c:v>
                </c:pt>
                <c:pt idx="312">
                  <c:v>1520</c:v>
                </c:pt>
                <c:pt idx="313">
                  <c:v>2370</c:v>
                </c:pt>
                <c:pt idx="314">
                  <c:v>1920</c:v>
                </c:pt>
                <c:pt idx="315">
                  <c:v>1500</c:v>
                </c:pt>
                <c:pt idx="316">
                  <c:v>3560</c:v>
                </c:pt>
                <c:pt idx="317">
                  <c:v>2400</c:v>
                </c:pt>
                <c:pt idx="318">
                  <c:v>2120</c:v>
                </c:pt>
                <c:pt idx="319">
                  <c:v>2020</c:v>
                </c:pt>
                <c:pt idx="320">
                  <c:v>1930</c:v>
                </c:pt>
                <c:pt idx="321">
                  <c:v>2270</c:v>
                </c:pt>
                <c:pt idx="322">
                  <c:v>3402</c:v>
                </c:pt>
                <c:pt idx="323">
                  <c:v>2060</c:v>
                </c:pt>
                <c:pt idx="324">
                  <c:v>1800</c:v>
                </c:pt>
                <c:pt idx="325">
                  <c:v>2990</c:v>
                </c:pt>
                <c:pt idx="326">
                  <c:v>2260</c:v>
                </c:pt>
                <c:pt idx="327">
                  <c:v>2190</c:v>
                </c:pt>
                <c:pt idx="328">
                  <c:v>2070</c:v>
                </c:pt>
                <c:pt idx="329">
                  <c:v>1480</c:v>
                </c:pt>
                <c:pt idx="330">
                  <c:v>2350</c:v>
                </c:pt>
                <c:pt idx="331">
                  <c:v>2790</c:v>
                </c:pt>
                <c:pt idx="332">
                  <c:v>1590</c:v>
                </c:pt>
                <c:pt idx="333">
                  <c:v>2060</c:v>
                </c:pt>
                <c:pt idx="334">
                  <c:v>1060</c:v>
                </c:pt>
                <c:pt idx="335">
                  <c:v>1540</c:v>
                </c:pt>
                <c:pt idx="336">
                  <c:v>1900</c:v>
                </c:pt>
                <c:pt idx="337">
                  <c:v>1610</c:v>
                </c:pt>
                <c:pt idx="338">
                  <c:v>1610</c:v>
                </c:pt>
                <c:pt idx="339">
                  <c:v>1930</c:v>
                </c:pt>
                <c:pt idx="340">
                  <c:v>1100</c:v>
                </c:pt>
                <c:pt idx="341">
                  <c:v>1810</c:v>
                </c:pt>
                <c:pt idx="342">
                  <c:v>833</c:v>
                </c:pt>
                <c:pt idx="343">
                  <c:v>1740</c:v>
                </c:pt>
                <c:pt idx="344">
                  <c:v>2120</c:v>
                </c:pt>
                <c:pt idx="345">
                  <c:v>1950</c:v>
                </c:pt>
                <c:pt idx="346">
                  <c:v>1230</c:v>
                </c:pt>
                <c:pt idx="347">
                  <c:v>1710</c:v>
                </c:pt>
                <c:pt idx="348">
                  <c:v>3180</c:v>
                </c:pt>
                <c:pt idx="349">
                  <c:v>1000</c:v>
                </c:pt>
                <c:pt idx="350">
                  <c:v>1530</c:v>
                </c:pt>
                <c:pt idx="351">
                  <c:v>2310</c:v>
                </c:pt>
                <c:pt idx="352">
                  <c:v>2530</c:v>
                </c:pt>
                <c:pt idx="353">
                  <c:v>2000</c:v>
                </c:pt>
                <c:pt idx="354">
                  <c:v>3150</c:v>
                </c:pt>
                <c:pt idx="355">
                  <c:v>2150</c:v>
                </c:pt>
                <c:pt idx="356">
                  <c:v>2240</c:v>
                </c:pt>
                <c:pt idx="357">
                  <c:v>1720</c:v>
                </c:pt>
                <c:pt idx="358">
                  <c:v>2850</c:v>
                </c:pt>
                <c:pt idx="359">
                  <c:v>1430</c:v>
                </c:pt>
                <c:pt idx="360">
                  <c:v>1570</c:v>
                </c:pt>
                <c:pt idx="361">
                  <c:v>1540</c:v>
                </c:pt>
                <c:pt idx="362">
                  <c:v>1980</c:v>
                </c:pt>
                <c:pt idx="363">
                  <c:v>2150</c:v>
                </c:pt>
                <c:pt idx="364">
                  <c:v>930</c:v>
                </c:pt>
                <c:pt idx="365">
                  <c:v>1760</c:v>
                </c:pt>
                <c:pt idx="366">
                  <c:v>2180</c:v>
                </c:pt>
                <c:pt idx="367">
                  <c:v>1800</c:v>
                </c:pt>
                <c:pt idx="368">
                  <c:v>2060</c:v>
                </c:pt>
                <c:pt idx="369">
                  <c:v>1300</c:v>
                </c:pt>
                <c:pt idx="370">
                  <c:v>2630</c:v>
                </c:pt>
                <c:pt idx="371">
                  <c:v>3050</c:v>
                </c:pt>
                <c:pt idx="372">
                  <c:v>3100</c:v>
                </c:pt>
                <c:pt idx="373">
                  <c:v>2030</c:v>
                </c:pt>
                <c:pt idx="374">
                  <c:v>2570</c:v>
                </c:pt>
                <c:pt idx="375">
                  <c:v>2700</c:v>
                </c:pt>
                <c:pt idx="376">
                  <c:v>2910</c:v>
                </c:pt>
                <c:pt idx="377">
                  <c:v>3420</c:v>
                </c:pt>
                <c:pt idx="378">
                  <c:v>1830</c:v>
                </c:pt>
                <c:pt idx="379">
                  <c:v>1590</c:v>
                </c:pt>
                <c:pt idx="380">
                  <c:v>3800</c:v>
                </c:pt>
                <c:pt idx="381">
                  <c:v>1760</c:v>
                </c:pt>
                <c:pt idx="382">
                  <c:v>1640</c:v>
                </c:pt>
                <c:pt idx="383">
                  <c:v>3250</c:v>
                </c:pt>
                <c:pt idx="384">
                  <c:v>1850</c:v>
                </c:pt>
                <c:pt idx="385">
                  <c:v>2330</c:v>
                </c:pt>
                <c:pt idx="386">
                  <c:v>2490</c:v>
                </c:pt>
                <c:pt idx="387">
                  <c:v>1290</c:v>
                </c:pt>
                <c:pt idx="388">
                  <c:v>2270</c:v>
                </c:pt>
                <c:pt idx="389">
                  <c:v>2150</c:v>
                </c:pt>
                <c:pt idx="390">
                  <c:v>1960</c:v>
                </c:pt>
                <c:pt idx="391">
                  <c:v>2120</c:v>
                </c:pt>
                <c:pt idx="392">
                  <c:v>1410</c:v>
                </c:pt>
                <c:pt idx="393">
                  <c:v>1290</c:v>
                </c:pt>
                <c:pt idx="394">
                  <c:v>1520</c:v>
                </c:pt>
                <c:pt idx="395">
                  <c:v>2540</c:v>
                </c:pt>
                <c:pt idx="396">
                  <c:v>2910</c:v>
                </c:pt>
                <c:pt idx="397">
                  <c:v>1720</c:v>
                </c:pt>
                <c:pt idx="398">
                  <c:v>1990</c:v>
                </c:pt>
                <c:pt idx="399">
                  <c:v>2910</c:v>
                </c:pt>
                <c:pt idx="400">
                  <c:v>2350</c:v>
                </c:pt>
                <c:pt idx="401">
                  <c:v>2210</c:v>
                </c:pt>
                <c:pt idx="402">
                  <c:v>2020</c:v>
                </c:pt>
                <c:pt idx="403">
                  <c:v>1530</c:v>
                </c:pt>
                <c:pt idx="404">
                  <c:v>2970</c:v>
                </c:pt>
                <c:pt idx="405">
                  <c:v>3870</c:v>
                </c:pt>
                <c:pt idx="406">
                  <c:v>2550</c:v>
                </c:pt>
                <c:pt idx="407">
                  <c:v>3310</c:v>
                </c:pt>
                <c:pt idx="408">
                  <c:v>1030</c:v>
                </c:pt>
                <c:pt idx="409">
                  <c:v>3270</c:v>
                </c:pt>
                <c:pt idx="410">
                  <c:v>2100</c:v>
                </c:pt>
                <c:pt idx="411">
                  <c:v>2260</c:v>
                </c:pt>
                <c:pt idx="412">
                  <c:v>1780</c:v>
                </c:pt>
                <c:pt idx="413">
                  <c:v>1450</c:v>
                </c:pt>
                <c:pt idx="414">
                  <c:v>1660</c:v>
                </c:pt>
                <c:pt idx="415">
                  <c:v>2370</c:v>
                </c:pt>
                <c:pt idx="416">
                  <c:v>2740</c:v>
                </c:pt>
                <c:pt idx="417">
                  <c:v>3420</c:v>
                </c:pt>
                <c:pt idx="418">
                  <c:v>1010</c:v>
                </c:pt>
                <c:pt idx="419">
                  <c:v>2090</c:v>
                </c:pt>
                <c:pt idx="420">
                  <c:v>1610</c:v>
                </c:pt>
                <c:pt idx="421">
                  <c:v>3600</c:v>
                </c:pt>
                <c:pt idx="422">
                  <c:v>2510</c:v>
                </c:pt>
                <c:pt idx="423">
                  <c:v>1920</c:v>
                </c:pt>
                <c:pt idx="424">
                  <c:v>1490</c:v>
                </c:pt>
                <c:pt idx="425">
                  <c:v>2570</c:v>
                </c:pt>
                <c:pt idx="426">
                  <c:v>2440</c:v>
                </c:pt>
                <c:pt idx="427">
                  <c:v>1820</c:v>
                </c:pt>
                <c:pt idx="428">
                  <c:v>3620</c:v>
                </c:pt>
                <c:pt idx="429">
                  <c:v>3000</c:v>
                </c:pt>
                <c:pt idx="430">
                  <c:v>4000</c:v>
                </c:pt>
                <c:pt idx="431">
                  <c:v>3250</c:v>
                </c:pt>
                <c:pt idx="432">
                  <c:v>2430</c:v>
                </c:pt>
                <c:pt idx="433">
                  <c:v>2600</c:v>
                </c:pt>
                <c:pt idx="434">
                  <c:v>2440</c:v>
                </c:pt>
                <c:pt idx="435">
                  <c:v>2080</c:v>
                </c:pt>
                <c:pt idx="436">
                  <c:v>2440</c:v>
                </c:pt>
                <c:pt idx="437">
                  <c:v>2490</c:v>
                </c:pt>
                <c:pt idx="438">
                  <c:v>3000</c:v>
                </c:pt>
                <c:pt idx="439">
                  <c:v>1650</c:v>
                </c:pt>
                <c:pt idx="440">
                  <c:v>2780</c:v>
                </c:pt>
                <c:pt idx="441">
                  <c:v>3400</c:v>
                </c:pt>
                <c:pt idx="442">
                  <c:v>1670</c:v>
                </c:pt>
                <c:pt idx="443">
                  <c:v>2090</c:v>
                </c:pt>
                <c:pt idx="444">
                  <c:v>2100</c:v>
                </c:pt>
                <c:pt idx="445">
                  <c:v>2190</c:v>
                </c:pt>
                <c:pt idx="446">
                  <c:v>2470</c:v>
                </c:pt>
                <c:pt idx="447">
                  <c:v>2160</c:v>
                </c:pt>
                <c:pt idx="448">
                  <c:v>2800</c:v>
                </c:pt>
                <c:pt idx="449">
                  <c:v>3050</c:v>
                </c:pt>
                <c:pt idx="450">
                  <c:v>2370</c:v>
                </c:pt>
                <c:pt idx="451">
                  <c:v>1760</c:v>
                </c:pt>
                <c:pt idx="452">
                  <c:v>2420</c:v>
                </c:pt>
                <c:pt idx="453">
                  <c:v>3100</c:v>
                </c:pt>
                <c:pt idx="454">
                  <c:v>1360</c:v>
                </c:pt>
                <c:pt idx="455">
                  <c:v>3190</c:v>
                </c:pt>
                <c:pt idx="456">
                  <c:v>2660</c:v>
                </c:pt>
                <c:pt idx="457">
                  <c:v>2270</c:v>
                </c:pt>
                <c:pt idx="458">
                  <c:v>2110</c:v>
                </c:pt>
                <c:pt idx="459">
                  <c:v>2206</c:v>
                </c:pt>
                <c:pt idx="460">
                  <c:v>3420</c:v>
                </c:pt>
                <c:pt idx="461">
                  <c:v>2160</c:v>
                </c:pt>
                <c:pt idx="462">
                  <c:v>1810</c:v>
                </c:pt>
                <c:pt idx="463">
                  <c:v>2060</c:v>
                </c:pt>
                <c:pt idx="464">
                  <c:v>2450</c:v>
                </c:pt>
                <c:pt idx="465">
                  <c:v>2500</c:v>
                </c:pt>
                <c:pt idx="466">
                  <c:v>2590</c:v>
                </c:pt>
                <c:pt idx="467">
                  <c:v>1940</c:v>
                </c:pt>
                <c:pt idx="468">
                  <c:v>3176</c:v>
                </c:pt>
                <c:pt idx="469">
                  <c:v>2440</c:v>
                </c:pt>
                <c:pt idx="470">
                  <c:v>3400</c:v>
                </c:pt>
                <c:pt idx="471">
                  <c:v>2240</c:v>
                </c:pt>
                <c:pt idx="472">
                  <c:v>3310</c:v>
                </c:pt>
                <c:pt idx="473">
                  <c:v>2620</c:v>
                </c:pt>
                <c:pt idx="474">
                  <c:v>2060</c:v>
                </c:pt>
                <c:pt idx="475">
                  <c:v>3840</c:v>
                </c:pt>
                <c:pt idx="476">
                  <c:v>3070</c:v>
                </c:pt>
                <c:pt idx="477">
                  <c:v>5440</c:v>
                </c:pt>
                <c:pt idx="478">
                  <c:v>2660</c:v>
                </c:pt>
                <c:pt idx="479">
                  <c:v>2480</c:v>
                </c:pt>
                <c:pt idx="480">
                  <c:v>4210</c:v>
                </c:pt>
                <c:pt idx="481">
                  <c:v>4090</c:v>
                </c:pt>
                <c:pt idx="482">
                  <c:v>2330</c:v>
                </c:pt>
                <c:pt idx="483">
                  <c:v>3390</c:v>
                </c:pt>
                <c:pt idx="484">
                  <c:v>3560</c:v>
                </c:pt>
                <c:pt idx="485">
                  <c:v>2470</c:v>
                </c:pt>
                <c:pt idx="486">
                  <c:v>3700</c:v>
                </c:pt>
                <c:pt idx="487">
                  <c:v>2160</c:v>
                </c:pt>
                <c:pt idx="488">
                  <c:v>2030</c:v>
                </c:pt>
                <c:pt idx="489">
                  <c:v>2480</c:v>
                </c:pt>
                <c:pt idx="490">
                  <c:v>2890</c:v>
                </c:pt>
                <c:pt idx="491">
                  <c:v>2979</c:v>
                </c:pt>
                <c:pt idx="492">
                  <c:v>2170</c:v>
                </c:pt>
                <c:pt idx="493">
                  <c:v>3640</c:v>
                </c:pt>
                <c:pt idx="494">
                  <c:v>3640</c:v>
                </c:pt>
                <c:pt idx="495">
                  <c:v>3050</c:v>
                </c:pt>
                <c:pt idx="496">
                  <c:v>2440</c:v>
                </c:pt>
                <c:pt idx="497">
                  <c:v>2790</c:v>
                </c:pt>
                <c:pt idx="498">
                  <c:v>2720</c:v>
                </c:pt>
                <c:pt idx="499">
                  <c:v>2340</c:v>
                </c:pt>
              </c:numCache>
            </c:numRef>
          </c:xVal>
          <c:yVal>
            <c:numRef>
              <c:f>HouseSales_data!$FW$28:$FW$527</c:f>
              <c:numCache>
                <c:formatCode>General</c:formatCode>
                <c:ptCount val="500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59D-3B4E-BDDD-FE7AF899AE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009733040"/>
        <c:axId val="-1818340704"/>
      </c:scatterChart>
      <c:valAx>
        <c:axId val="-200973304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X Variable 1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818340704"/>
        <c:crosses val="autoZero"/>
        <c:crossBetween val="midCat"/>
      </c:valAx>
      <c:valAx>
        <c:axId val="-1818340704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tr-TR"/>
                  <a:t>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200973304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Normal Probability Plot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HouseSales_data!$GA$28:$GA$527</c:f>
              <c:numCache>
                <c:formatCode>General</c:formatCode>
                <c:ptCount val="500"/>
              </c:numCache>
            </c:numRef>
          </c:xVal>
          <c:yVal>
            <c:numRef>
              <c:f>HouseSales_data!$GB$28:$GB$527</c:f>
              <c:numCache>
                <c:formatCode>General</c:formatCode>
                <c:ptCount val="500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82B-CF42-AA86-0BF2456E76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818508720"/>
        <c:axId val="-2009678672"/>
      </c:scatterChart>
      <c:valAx>
        <c:axId val="-181850872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Sample Percentile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2009678672"/>
        <c:crosses val="autoZero"/>
        <c:crossBetween val="midCat"/>
      </c:valAx>
      <c:valAx>
        <c:axId val="-2009678672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tr-TR"/>
                  <a:t>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81850872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X Variable 1  Residual Plot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HouseSales_data!$S$5:$S$83</c:f>
              <c:numCache>
                <c:formatCode>General</c:formatCode>
                <c:ptCount val="79"/>
                <c:pt idx="0">
                  <c:v>1010</c:v>
                </c:pt>
                <c:pt idx="1">
                  <c:v>1240</c:v>
                </c:pt>
                <c:pt idx="2">
                  <c:v>770</c:v>
                </c:pt>
                <c:pt idx="3">
                  <c:v>960</c:v>
                </c:pt>
                <c:pt idx="4">
                  <c:v>1080</c:v>
                </c:pt>
                <c:pt idx="5">
                  <c:v>860</c:v>
                </c:pt>
                <c:pt idx="6">
                  <c:v>900</c:v>
                </c:pt>
                <c:pt idx="7">
                  <c:v>710</c:v>
                </c:pt>
                <c:pt idx="8">
                  <c:v>730</c:v>
                </c:pt>
                <c:pt idx="9">
                  <c:v>880</c:v>
                </c:pt>
                <c:pt idx="10">
                  <c:v>1280</c:v>
                </c:pt>
                <c:pt idx="11">
                  <c:v>590</c:v>
                </c:pt>
                <c:pt idx="12">
                  <c:v>1470</c:v>
                </c:pt>
                <c:pt idx="13">
                  <c:v>990</c:v>
                </c:pt>
                <c:pt idx="14">
                  <c:v>940</c:v>
                </c:pt>
                <c:pt idx="15">
                  <c:v>1290</c:v>
                </c:pt>
                <c:pt idx="16">
                  <c:v>1140</c:v>
                </c:pt>
                <c:pt idx="17">
                  <c:v>770</c:v>
                </c:pt>
                <c:pt idx="18">
                  <c:v>1650</c:v>
                </c:pt>
                <c:pt idx="19">
                  <c:v>910</c:v>
                </c:pt>
                <c:pt idx="20">
                  <c:v>1610</c:v>
                </c:pt>
                <c:pt idx="21">
                  <c:v>670</c:v>
                </c:pt>
                <c:pt idx="22">
                  <c:v>720</c:v>
                </c:pt>
                <c:pt idx="23">
                  <c:v>1290</c:v>
                </c:pt>
                <c:pt idx="24">
                  <c:v>1090</c:v>
                </c:pt>
                <c:pt idx="25">
                  <c:v>1010</c:v>
                </c:pt>
                <c:pt idx="26">
                  <c:v>1180</c:v>
                </c:pt>
                <c:pt idx="27">
                  <c:v>2080</c:v>
                </c:pt>
                <c:pt idx="28">
                  <c:v>1240</c:v>
                </c:pt>
                <c:pt idx="29">
                  <c:v>920</c:v>
                </c:pt>
                <c:pt idx="30">
                  <c:v>1130</c:v>
                </c:pt>
                <c:pt idx="31">
                  <c:v>860</c:v>
                </c:pt>
                <c:pt idx="32">
                  <c:v>1170</c:v>
                </c:pt>
                <c:pt idx="33">
                  <c:v>1430</c:v>
                </c:pt>
                <c:pt idx="34">
                  <c:v>960</c:v>
                </c:pt>
                <c:pt idx="35">
                  <c:v>1240</c:v>
                </c:pt>
                <c:pt idx="36">
                  <c:v>960</c:v>
                </c:pt>
                <c:pt idx="37">
                  <c:v>750</c:v>
                </c:pt>
                <c:pt idx="38">
                  <c:v>1840</c:v>
                </c:pt>
                <c:pt idx="39">
                  <c:v>1160</c:v>
                </c:pt>
                <c:pt idx="40">
                  <c:v>1000</c:v>
                </c:pt>
                <c:pt idx="41">
                  <c:v>1210</c:v>
                </c:pt>
                <c:pt idx="42">
                  <c:v>1800</c:v>
                </c:pt>
                <c:pt idx="43">
                  <c:v>1650</c:v>
                </c:pt>
                <c:pt idx="44">
                  <c:v>930</c:v>
                </c:pt>
                <c:pt idx="45">
                  <c:v>1470</c:v>
                </c:pt>
                <c:pt idx="46">
                  <c:v>800</c:v>
                </c:pt>
                <c:pt idx="47">
                  <c:v>1180</c:v>
                </c:pt>
                <c:pt idx="48">
                  <c:v>920</c:v>
                </c:pt>
                <c:pt idx="49">
                  <c:v>1510</c:v>
                </c:pt>
                <c:pt idx="50">
                  <c:v>920</c:v>
                </c:pt>
                <c:pt idx="51">
                  <c:v>1230</c:v>
                </c:pt>
                <c:pt idx="52">
                  <c:v>1240</c:v>
                </c:pt>
                <c:pt idx="53">
                  <c:v>810</c:v>
                </c:pt>
                <c:pt idx="54">
                  <c:v>1330</c:v>
                </c:pt>
                <c:pt idx="55">
                  <c:v>1200</c:v>
                </c:pt>
                <c:pt idx="56">
                  <c:v>1430</c:v>
                </c:pt>
                <c:pt idx="57">
                  <c:v>850</c:v>
                </c:pt>
                <c:pt idx="58">
                  <c:v>1120</c:v>
                </c:pt>
                <c:pt idx="59">
                  <c:v>1390</c:v>
                </c:pt>
                <c:pt idx="60">
                  <c:v>1440</c:v>
                </c:pt>
                <c:pt idx="61">
                  <c:v>1590</c:v>
                </c:pt>
                <c:pt idx="62">
                  <c:v>1930</c:v>
                </c:pt>
                <c:pt idx="63">
                  <c:v>1100</c:v>
                </c:pt>
                <c:pt idx="64">
                  <c:v>833</c:v>
                </c:pt>
                <c:pt idx="65">
                  <c:v>1000</c:v>
                </c:pt>
                <c:pt idx="66">
                  <c:v>1530</c:v>
                </c:pt>
                <c:pt idx="67">
                  <c:v>1430</c:v>
                </c:pt>
                <c:pt idx="68">
                  <c:v>930</c:v>
                </c:pt>
                <c:pt idx="69">
                  <c:v>1410</c:v>
                </c:pt>
                <c:pt idx="70">
                  <c:v>1290</c:v>
                </c:pt>
                <c:pt idx="71">
                  <c:v>2910</c:v>
                </c:pt>
                <c:pt idx="72">
                  <c:v>1030</c:v>
                </c:pt>
                <c:pt idx="73">
                  <c:v>1450</c:v>
                </c:pt>
                <c:pt idx="74">
                  <c:v>1660</c:v>
                </c:pt>
                <c:pt idx="75">
                  <c:v>1010</c:v>
                </c:pt>
                <c:pt idx="76">
                  <c:v>2160</c:v>
                </c:pt>
                <c:pt idx="77">
                  <c:v>2470</c:v>
                </c:pt>
                <c:pt idx="78">
                  <c:v>2720</c:v>
                </c:pt>
              </c:numCache>
            </c:numRef>
          </c:xVal>
          <c:yVal>
            <c:numRef>
              <c:f>HouseSales_data!$GJ$26:$GJ$104</c:f>
              <c:numCache>
                <c:formatCode>General</c:formatCode>
                <c:ptCount val="79"/>
                <c:pt idx="0">
                  <c:v>-194111.0503611631</c:v>
                </c:pt>
                <c:pt idx="1">
                  <c:v>-223709.30364390742</c:v>
                </c:pt>
                <c:pt idx="2">
                  <c:v>-117878.09041395166</c:v>
                </c:pt>
                <c:pt idx="3">
                  <c:v>-158437.51703882741</c:v>
                </c:pt>
                <c:pt idx="4">
                  <c:v>-169053.99701243313</c:v>
                </c:pt>
                <c:pt idx="5">
                  <c:v>-117102.45039415592</c:v>
                </c:pt>
                <c:pt idx="6">
                  <c:v>-115629.2770520245</c:v>
                </c:pt>
                <c:pt idx="7">
                  <c:v>-70069.850427148747</c:v>
                </c:pt>
                <c:pt idx="8">
                  <c:v>-72339.263756083092</c:v>
                </c:pt>
                <c:pt idx="9">
                  <c:v>-86359.863723090268</c:v>
                </c:pt>
                <c:pt idx="10">
                  <c:v>-166798.13030177599</c:v>
                </c:pt>
                <c:pt idx="11">
                  <c:v>-19453.370453543059</c:v>
                </c:pt>
                <c:pt idx="12">
                  <c:v>-206307.55692665174</c:v>
                </c:pt>
                <c:pt idx="13">
                  <c:v>-99841.637032228813</c:v>
                </c:pt>
                <c:pt idx="14">
                  <c:v>-87668.103709893068</c:v>
                </c:pt>
                <c:pt idx="15">
                  <c:v>-150082.83696624317</c:v>
                </c:pt>
                <c:pt idx="16">
                  <c:v>-114362.23699923599</c:v>
                </c:pt>
                <c:pt idx="17">
                  <c:v>-32928.090413951664</c:v>
                </c:pt>
                <c:pt idx="18">
                  <c:v>-220732.27688706032</c:v>
                </c:pt>
                <c:pt idx="19">
                  <c:v>-62763.983716491668</c:v>
                </c:pt>
                <c:pt idx="20">
                  <c:v>-199193.45022919175</c:v>
                </c:pt>
                <c:pt idx="21">
                  <c:v>2468.9762307198253</c:v>
                </c:pt>
                <c:pt idx="22">
                  <c:v>-2204.5570916159195</c:v>
                </c:pt>
                <c:pt idx="23">
                  <c:v>-103882.83696624317</c:v>
                </c:pt>
                <c:pt idx="24">
                  <c:v>-60188.703676900244</c:v>
                </c:pt>
                <c:pt idx="25">
                  <c:v>-42223.050361163099</c:v>
                </c:pt>
                <c:pt idx="26">
                  <c:v>-72401.063657104562</c:v>
                </c:pt>
                <c:pt idx="27">
                  <c:v>-262524.66345914756</c:v>
                </c:pt>
                <c:pt idx="28">
                  <c:v>-78259.30364390742</c:v>
                </c:pt>
                <c:pt idx="29">
                  <c:v>-9948.6903809588403</c:v>
                </c:pt>
                <c:pt idx="30">
                  <c:v>-52227.530334768817</c:v>
                </c:pt>
                <c:pt idx="31">
                  <c:v>12909.549605844077</c:v>
                </c:pt>
                <c:pt idx="32">
                  <c:v>-46516.356992637389</c:v>
                </c:pt>
                <c:pt idx="33">
                  <c:v>-88768.730268783169</c:v>
                </c:pt>
                <c:pt idx="34">
                  <c:v>19562.482961172587</c:v>
                </c:pt>
                <c:pt idx="35">
                  <c:v>-38259.30364390742</c:v>
                </c:pt>
                <c:pt idx="36">
                  <c:v>26562.482961172587</c:v>
                </c:pt>
                <c:pt idx="37">
                  <c:v>76391.32291498268</c:v>
                </c:pt>
                <c:pt idx="38">
                  <c:v>-151291.70351193612</c:v>
                </c:pt>
                <c:pt idx="39">
                  <c:v>-6131.6503281702753</c:v>
                </c:pt>
                <c:pt idx="40">
                  <c:v>30023.656303304015</c:v>
                </c:pt>
                <c:pt idx="41">
                  <c:v>-11805.183650505962</c:v>
                </c:pt>
                <c:pt idx="42">
                  <c:v>-137752.87685406749</c:v>
                </c:pt>
                <c:pt idx="43">
                  <c:v>-103732.27688706032</c:v>
                </c:pt>
                <c:pt idx="44">
                  <c:v>62966.602954574046</c:v>
                </c:pt>
                <c:pt idx="45">
                  <c:v>-47307.556926651741</c:v>
                </c:pt>
                <c:pt idx="46">
                  <c:v>100217.78959264694</c:v>
                </c:pt>
                <c:pt idx="47">
                  <c:v>24598.936342895438</c:v>
                </c:pt>
                <c:pt idx="48">
                  <c:v>82234.30961904116</c:v>
                </c:pt>
                <c:pt idx="49">
                  <c:v>-36846.383584520314</c:v>
                </c:pt>
                <c:pt idx="50">
                  <c:v>97101.30961904116</c:v>
                </c:pt>
                <c:pt idx="51">
                  <c:v>38925.403020559752</c:v>
                </c:pt>
                <c:pt idx="52">
                  <c:v>46790.69635609258</c:v>
                </c:pt>
                <c:pt idx="53">
                  <c:v>143583.08292817976</c:v>
                </c:pt>
                <c:pt idx="54">
                  <c:v>33078.336375888262</c:v>
                </c:pt>
                <c:pt idx="55">
                  <c:v>65329.523013961152</c:v>
                </c:pt>
                <c:pt idx="56">
                  <c:v>21231.269731216831</c:v>
                </c:pt>
                <c:pt idx="57">
                  <c:v>145044.25627031119</c:v>
                </c:pt>
                <c:pt idx="58">
                  <c:v>92407.176329698297</c:v>
                </c:pt>
                <c:pt idx="59">
                  <c:v>34770.096389085404</c:v>
                </c:pt>
                <c:pt idx="60">
                  <c:v>34096.563066749717</c:v>
                </c:pt>
                <c:pt idx="61">
                  <c:v>36575.963099742541</c:v>
                </c:pt>
                <c:pt idx="62">
                  <c:v>-30504.063492140383</c:v>
                </c:pt>
                <c:pt idx="63">
                  <c:v>148176.58965863264</c:v>
                </c:pt>
                <c:pt idx="64">
                  <c:v>206207.25759990537</c:v>
                </c:pt>
                <c:pt idx="65">
                  <c:v>178023.65630330401</c:v>
                </c:pt>
                <c:pt idx="66">
                  <c:v>64884.2030865454</c:v>
                </c:pt>
                <c:pt idx="67">
                  <c:v>106231.26973121683</c:v>
                </c:pt>
                <c:pt idx="68">
                  <c:v>218466.60295457405</c:v>
                </c:pt>
                <c:pt idx="69">
                  <c:v>165500.68306015112</c:v>
                </c:pt>
                <c:pt idx="70">
                  <c:v>191117.16303375683</c:v>
                </c:pt>
                <c:pt idx="71">
                  <c:v>-134705.31660992047</c:v>
                </c:pt>
                <c:pt idx="72">
                  <c:v>296619.53630990261</c:v>
                </c:pt>
                <c:pt idx="73">
                  <c:v>211961.85640228254</c:v>
                </c:pt>
                <c:pt idx="74">
                  <c:v>167133.01644847251</c:v>
                </c:pt>
                <c:pt idx="75">
                  <c:v>308888.9496388369</c:v>
                </c:pt>
                <c:pt idx="76">
                  <c:v>204147.6832251153</c:v>
                </c:pt>
                <c:pt idx="77">
                  <c:v>237221.77662663383</c:v>
                </c:pt>
                <c:pt idx="78">
                  <c:v>270854.11001495528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63A-E042-B435-7B0B25CBF8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94635552"/>
        <c:axId val="2026661968"/>
      </c:scatterChart>
      <c:valAx>
        <c:axId val="209463555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X Variable 1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26661968"/>
        <c:crosses val="autoZero"/>
        <c:crossBetween val="midCat"/>
      </c:valAx>
      <c:valAx>
        <c:axId val="2026661968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Residuals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9463555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X Variable 1 Line Fit  Plot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Y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HouseSales_data!$S$5:$S$83</c:f>
              <c:numCache>
                <c:formatCode>General</c:formatCode>
                <c:ptCount val="79"/>
                <c:pt idx="0">
                  <c:v>1010</c:v>
                </c:pt>
                <c:pt idx="1">
                  <c:v>1240</c:v>
                </c:pt>
                <c:pt idx="2">
                  <c:v>770</c:v>
                </c:pt>
                <c:pt idx="3">
                  <c:v>960</c:v>
                </c:pt>
                <c:pt idx="4">
                  <c:v>1080</c:v>
                </c:pt>
                <c:pt idx="5">
                  <c:v>860</c:v>
                </c:pt>
                <c:pt idx="6">
                  <c:v>900</c:v>
                </c:pt>
                <c:pt idx="7">
                  <c:v>710</c:v>
                </c:pt>
                <c:pt idx="8">
                  <c:v>730</c:v>
                </c:pt>
                <c:pt idx="9">
                  <c:v>880</c:v>
                </c:pt>
                <c:pt idx="10">
                  <c:v>1280</c:v>
                </c:pt>
                <c:pt idx="11">
                  <c:v>590</c:v>
                </c:pt>
                <c:pt idx="12">
                  <c:v>1470</c:v>
                </c:pt>
                <c:pt idx="13">
                  <c:v>990</c:v>
                </c:pt>
                <c:pt idx="14">
                  <c:v>940</c:v>
                </c:pt>
                <c:pt idx="15">
                  <c:v>1290</c:v>
                </c:pt>
                <c:pt idx="16">
                  <c:v>1140</c:v>
                </c:pt>
                <c:pt idx="17">
                  <c:v>770</c:v>
                </c:pt>
                <c:pt idx="18">
                  <c:v>1650</c:v>
                </c:pt>
                <c:pt idx="19">
                  <c:v>910</c:v>
                </c:pt>
                <c:pt idx="20">
                  <c:v>1610</c:v>
                </c:pt>
                <c:pt idx="21">
                  <c:v>670</c:v>
                </c:pt>
                <c:pt idx="22">
                  <c:v>720</c:v>
                </c:pt>
                <c:pt idx="23">
                  <c:v>1290</c:v>
                </c:pt>
                <c:pt idx="24">
                  <c:v>1090</c:v>
                </c:pt>
                <c:pt idx="25">
                  <c:v>1010</c:v>
                </c:pt>
                <c:pt idx="26">
                  <c:v>1180</c:v>
                </c:pt>
                <c:pt idx="27">
                  <c:v>2080</c:v>
                </c:pt>
                <c:pt idx="28">
                  <c:v>1240</c:v>
                </c:pt>
                <c:pt idx="29">
                  <c:v>920</c:v>
                </c:pt>
                <c:pt idx="30">
                  <c:v>1130</c:v>
                </c:pt>
                <c:pt idx="31">
                  <c:v>860</c:v>
                </c:pt>
                <c:pt idx="32">
                  <c:v>1170</c:v>
                </c:pt>
                <c:pt idx="33">
                  <c:v>1430</c:v>
                </c:pt>
                <c:pt idx="34">
                  <c:v>960</c:v>
                </c:pt>
                <c:pt idx="35">
                  <c:v>1240</c:v>
                </c:pt>
                <c:pt idx="36">
                  <c:v>960</c:v>
                </c:pt>
                <c:pt idx="37">
                  <c:v>750</c:v>
                </c:pt>
                <c:pt idx="38">
                  <c:v>1840</c:v>
                </c:pt>
                <c:pt idx="39">
                  <c:v>1160</c:v>
                </c:pt>
                <c:pt idx="40">
                  <c:v>1000</c:v>
                </c:pt>
                <c:pt idx="41">
                  <c:v>1210</c:v>
                </c:pt>
                <c:pt idx="42">
                  <c:v>1800</c:v>
                </c:pt>
                <c:pt idx="43">
                  <c:v>1650</c:v>
                </c:pt>
                <c:pt idx="44">
                  <c:v>930</c:v>
                </c:pt>
                <c:pt idx="45">
                  <c:v>1470</c:v>
                </c:pt>
                <c:pt idx="46">
                  <c:v>800</c:v>
                </c:pt>
                <c:pt idx="47">
                  <c:v>1180</c:v>
                </c:pt>
                <c:pt idx="48">
                  <c:v>920</c:v>
                </c:pt>
                <c:pt idx="49">
                  <c:v>1510</c:v>
                </c:pt>
                <c:pt idx="50">
                  <c:v>920</c:v>
                </c:pt>
                <c:pt idx="51">
                  <c:v>1230</c:v>
                </c:pt>
                <c:pt idx="52">
                  <c:v>1240</c:v>
                </c:pt>
                <c:pt idx="53">
                  <c:v>810</c:v>
                </c:pt>
                <c:pt idx="54">
                  <c:v>1330</c:v>
                </c:pt>
                <c:pt idx="55">
                  <c:v>1200</c:v>
                </c:pt>
                <c:pt idx="56">
                  <c:v>1430</c:v>
                </c:pt>
                <c:pt idx="57">
                  <c:v>850</c:v>
                </c:pt>
                <c:pt idx="58">
                  <c:v>1120</c:v>
                </c:pt>
                <c:pt idx="59">
                  <c:v>1390</c:v>
                </c:pt>
                <c:pt idx="60">
                  <c:v>1440</c:v>
                </c:pt>
                <c:pt idx="61">
                  <c:v>1590</c:v>
                </c:pt>
                <c:pt idx="62">
                  <c:v>1930</c:v>
                </c:pt>
                <c:pt idx="63">
                  <c:v>1100</c:v>
                </c:pt>
                <c:pt idx="64">
                  <c:v>833</c:v>
                </c:pt>
                <c:pt idx="65">
                  <c:v>1000</c:v>
                </c:pt>
                <c:pt idx="66">
                  <c:v>1530</c:v>
                </c:pt>
                <c:pt idx="67">
                  <c:v>1430</c:v>
                </c:pt>
                <c:pt idx="68">
                  <c:v>930</c:v>
                </c:pt>
                <c:pt idx="69">
                  <c:v>1410</c:v>
                </c:pt>
                <c:pt idx="70">
                  <c:v>1290</c:v>
                </c:pt>
                <c:pt idx="71">
                  <c:v>2910</c:v>
                </c:pt>
                <c:pt idx="72">
                  <c:v>1030</c:v>
                </c:pt>
                <c:pt idx="73">
                  <c:v>1450</c:v>
                </c:pt>
                <c:pt idx="74">
                  <c:v>1660</c:v>
                </c:pt>
                <c:pt idx="75">
                  <c:v>1010</c:v>
                </c:pt>
                <c:pt idx="76">
                  <c:v>2160</c:v>
                </c:pt>
                <c:pt idx="77">
                  <c:v>2470</c:v>
                </c:pt>
                <c:pt idx="78">
                  <c:v>2720</c:v>
                </c:pt>
              </c:numCache>
            </c:numRef>
          </c:xVal>
          <c:yVal>
            <c:numRef>
              <c:f>HouseSales_data!$P$5:$P$83</c:f>
              <c:numCache>
                <c:formatCode>General</c:formatCode>
                <c:ptCount val="79"/>
                <c:pt idx="0">
                  <c:v>155000</c:v>
                </c:pt>
                <c:pt idx="1">
                  <c:v>174500</c:v>
                </c:pt>
                <c:pt idx="2">
                  <c:v>180000</c:v>
                </c:pt>
                <c:pt idx="3">
                  <c:v>180000</c:v>
                </c:pt>
                <c:pt idx="4">
                  <c:v>195000</c:v>
                </c:pt>
                <c:pt idx="5">
                  <c:v>199988</c:v>
                </c:pt>
                <c:pt idx="6">
                  <c:v>210000</c:v>
                </c:pt>
                <c:pt idx="7">
                  <c:v>215000</c:v>
                </c:pt>
                <c:pt idx="8">
                  <c:v>217000</c:v>
                </c:pt>
                <c:pt idx="9">
                  <c:v>235000</c:v>
                </c:pt>
                <c:pt idx="10">
                  <c:v>239950</c:v>
                </c:pt>
                <c:pt idx="11">
                  <c:v>240000</c:v>
                </c:pt>
                <c:pt idx="12">
                  <c:v>241000</c:v>
                </c:pt>
                <c:pt idx="13">
                  <c:v>245000</c:v>
                </c:pt>
                <c:pt idx="14">
                  <c:v>246500</c:v>
                </c:pt>
                <c:pt idx="15">
                  <c:v>258800</c:v>
                </c:pt>
                <c:pt idx="16">
                  <c:v>262500</c:v>
                </c:pt>
                <c:pt idx="17">
                  <c:v>264950</c:v>
                </c:pt>
                <c:pt idx="18">
                  <c:v>265000</c:v>
                </c:pt>
                <c:pt idx="19">
                  <c:v>265000</c:v>
                </c:pt>
                <c:pt idx="20">
                  <c:v>278000</c:v>
                </c:pt>
                <c:pt idx="21">
                  <c:v>279000</c:v>
                </c:pt>
                <c:pt idx="22">
                  <c:v>285000</c:v>
                </c:pt>
                <c:pt idx="23">
                  <c:v>305000</c:v>
                </c:pt>
                <c:pt idx="24">
                  <c:v>306000</c:v>
                </c:pt>
                <c:pt idx="25">
                  <c:v>306888</c:v>
                </c:pt>
                <c:pt idx="26">
                  <c:v>313000</c:v>
                </c:pt>
                <c:pt idx="27">
                  <c:v>315000</c:v>
                </c:pt>
                <c:pt idx="28">
                  <c:v>319950</c:v>
                </c:pt>
                <c:pt idx="29">
                  <c:v>319950</c:v>
                </c:pt>
                <c:pt idx="30">
                  <c:v>322500</c:v>
                </c:pt>
                <c:pt idx="31">
                  <c:v>330000</c:v>
                </c:pt>
                <c:pt idx="32">
                  <c:v>336750</c:v>
                </c:pt>
                <c:pt idx="33">
                  <c:v>350000</c:v>
                </c:pt>
                <c:pt idx="34">
                  <c:v>358000</c:v>
                </c:pt>
                <c:pt idx="35">
                  <c:v>359950</c:v>
                </c:pt>
                <c:pt idx="36">
                  <c:v>365000</c:v>
                </c:pt>
                <c:pt idx="37">
                  <c:v>370000</c:v>
                </c:pt>
                <c:pt idx="38">
                  <c:v>375000</c:v>
                </c:pt>
                <c:pt idx="39">
                  <c:v>375000</c:v>
                </c:pt>
                <c:pt idx="40">
                  <c:v>377000</c:v>
                </c:pt>
                <c:pt idx="41">
                  <c:v>380000</c:v>
                </c:pt>
                <c:pt idx="42">
                  <c:v>380000</c:v>
                </c:pt>
                <c:pt idx="43">
                  <c:v>382000</c:v>
                </c:pt>
                <c:pt idx="44">
                  <c:v>395000</c:v>
                </c:pt>
                <c:pt idx="45">
                  <c:v>400000</c:v>
                </c:pt>
                <c:pt idx="46">
                  <c:v>404500</c:v>
                </c:pt>
                <c:pt idx="47">
                  <c:v>410000</c:v>
                </c:pt>
                <c:pt idx="48">
                  <c:v>412133</c:v>
                </c:pt>
                <c:pt idx="49">
                  <c:v>419000</c:v>
                </c:pt>
                <c:pt idx="50">
                  <c:v>427000</c:v>
                </c:pt>
                <c:pt idx="51">
                  <c:v>435000</c:v>
                </c:pt>
                <c:pt idx="52">
                  <c:v>445000</c:v>
                </c:pt>
                <c:pt idx="53">
                  <c:v>450000</c:v>
                </c:pt>
                <c:pt idx="54">
                  <c:v>450500</c:v>
                </c:pt>
                <c:pt idx="55">
                  <c:v>455000</c:v>
                </c:pt>
                <c:pt idx="56">
                  <c:v>460000</c:v>
                </c:pt>
                <c:pt idx="57">
                  <c:v>460000</c:v>
                </c:pt>
                <c:pt idx="58">
                  <c:v>465000</c:v>
                </c:pt>
                <c:pt idx="59">
                  <c:v>465000</c:v>
                </c:pt>
                <c:pt idx="60">
                  <c:v>475000</c:v>
                </c:pt>
                <c:pt idx="61">
                  <c:v>509500</c:v>
                </c:pt>
                <c:pt idx="62">
                  <c:v>515000</c:v>
                </c:pt>
                <c:pt idx="63">
                  <c:v>516500</c:v>
                </c:pt>
                <c:pt idx="64">
                  <c:v>517534</c:v>
                </c:pt>
                <c:pt idx="65">
                  <c:v>525000</c:v>
                </c:pt>
                <c:pt idx="66">
                  <c:v>525000</c:v>
                </c:pt>
                <c:pt idx="67">
                  <c:v>545000</c:v>
                </c:pt>
                <c:pt idx="68">
                  <c:v>550500</c:v>
                </c:pt>
                <c:pt idx="69">
                  <c:v>600000</c:v>
                </c:pt>
                <c:pt idx="70">
                  <c:v>600000</c:v>
                </c:pt>
                <c:pt idx="71">
                  <c:v>620000</c:v>
                </c:pt>
                <c:pt idx="72">
                  <c:v>650000</c:v>
                </c:pt>
                <c:pt idx="73">
                  <c:v>655000</c:v>
                </c:pt>
                <c:pt idx="74">
                  <c:v>655000</c:v>
                </c:pt>
                <c:pt idx="75">
                  <c:v>658000</c:v>
                </c:pt>
                <c:pt idx="76">
                  <c:v>798750</c:v>
                </c:pt>
                <c:pt idx="77">
                  <c:v>898000</c:v>
                </c:pt>
                <c:pt idx="78">
                  <c:v>985000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1C0-6F47-A7C5-E932DDFEA95A}"/>
            </c:ext>
          </c:extLst>
        </c:ser>
        <c:ser>
          <c:idx val="1"/>
          <c:order val="1"/>
          <c:tx>
            <c:v>Predicted Y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HouseSales_data!$S$5:$S$83</c:f>
              <c:numCache>
                <c:formatCode>General</c:formatCode>
                <c:ptCount val="79"/>
                <c:pt idx="0">
                  <c:v>1010</c:v>
                </c:pt>
                <c:pt idx="1">
                  <c:v>1240</c:v>
                </c:pt>
                <c:pt idx="2">
                  <c:v>770</c:v>
                </c:pt>
                <c:pt idx="3">
                  <c:v>960</c:v>
                </c:pt>
                <c:pt idx="4">
                  <c:v>1080</c:v>
                </c:pt>
                <c:pt idx="5">
                  <c:v>860</c:v>
                </c:pt>
                <c:pt idx="6">
                  <c:v>900</c:v>
                </c:pt>
                <c:pt idx="7">
                  <c:v>710</c:v>
                </c:pt>
                <c:pt idx="8">
                  <c:v>730</c:v>
                </c:pt>
                <c:pt idx="9">
                  <c:v>880</c:v>
                </c:pt>
                <c:pt idx="10">
                  <c:v>1280</c:v>
                </c:pt>
                <c:pt idx="11">
                  <c:v>590</c:v>
                </c:pt>
                <c:pt idx="12">
                  <c:v>1470</c:v>
                </c:pt>
                <c:pt idx="13">
                  <c:v>990</c:v>
                </c:pt>
                <c:pt idx="14">
                  <c:v>940</c:v>
                </c:pt>
                <c:pt idx="15">
                  <c:v>1290</c:v>
                </c:pt>
                <c:pt idx="16">
                  <c:v>1140</c:v>
                </c:pt>
                <c:pt idx="17">
                  <c:v>770</c:v>
                </c:pt>
                <c:pt idx="18">
                  <c:v>1650</c:v>
                </c:pt>
                <c:pt idx="19">
                  <c:v>910</c:v>
                </c:pt>
                <c:pt idx="20">
                  <c:v>1610</c:v>
                </c:pt>
                <c:pt idx="21">
                  <c:v>670</c:v>
                </c:pt>
                <c:pt idx="22">
                  <c:v>720</c:v>
                </c:pt>
                <c:pt idx="23">
                  <c:v>1290</c:v>
                </c:pt>
                <c:pt idx="24">
                  <c:v>1090</c:v>
                </c:pt>
                <c:pt idx="25">
                  <c:v>1010</c:v>
                </c:pt>
                <c:pt idx="26">
                  <c:v>1180</c:v>
                </c:pt>
                <c:pt idx="27">
                  <c:v>2080</c:v>
                </c:pt>
                <c:pt idx="28">
                  <c:v>1240</c:v>
                </c:pt>
                <c:pt idx="29">
                  <c:v>920</c:v>
                </c:pt>
                <c:pt idx="30">
                  <c:v>1130</c:v>
                </c:pt>
                <c:pt idx="31">
                  <c:v>860</c:v>
                </c:pt>
                <c:pt idx="32">
                  <c:v>1170</c:v>
                </c:pt>
                <c:pt idx="33">
                  <c:v>1430</c:v>
                </c:pt>
                <c:pt idx="34">
                  <c:v>960</c:v>
                </c:pt>
                <c:pt idx="35">
                  <c:v>1240</c:v>
                </c:pt>
                <c:pt idx="36">
                  <c:v>960</c:v>
                </c:pt>
                <c:pt idx="37">
                  <c:v>750</c:v>
                </c:pt>
                <c:pt idx="38">
                  <c:v>1840</c:v>
                </c:pt>
                <c:pt idx="39">
                  <c:v>1160</c:v>
                </c:pt>
                <c:pt idx="40">
                  <c:v>1000</c:v>
                </c:pt>
                <c:pt idx="41">
                  <c:v>1210</c:v>
                </c:pt>
                <c:pt idx="42">
                  <c:v>1800</c:v>
                </c:pt>
                <c:pt idx="43">
                  <c:v>1650</c:v>
                </c:pt>
                <c:pt idx="44">
                  <c:v>930</c:v>
                </c:pt>
                <c:pt idx="45">
                  <c:v>1470</c:v>
                </c:pt>
                <c:pt idx="46">
                  <c:v>800</c:v>
                </c:pt>
                <c:pt idx="47">
                  <c:v>1180</c:v>
                </c:pt>
                <c:pt idx="48">
                  <c:v>920</c:v>
                </c:pt>
                <c:pt idx="49">
                  <c:v>1510</c:v>
                </c:pt>
                <c:pt idx="50">
                  <c:v>920</c:v>
                </c:pt>
                <c:pt idx="51">
                  <c:v>1230</c:v>
                </c:pt>
                <c:pt idx="52">
                  <c:v>1240</c:v>
                </c:pt>
                <c:pt idx="53">
                  <c:v>810</c:v>
                </c:pt>
                <c:pt idx="54">
                  <c:v>1330</c:v>
                </c:pt>
                <c:pt idx="55">
                  <c:v>1200</c:v>
                </c:pt>
                <c:pt idx="56">
                  <c:v>1430</c:v>
                </c:pt>
                <c:pt idx="57">
                  <c:v>850</c:v>
                </c:pt>
                <c:pt idx="58">
                  <c:v>1120</c:v>
                </c:pt>
                <c:pt idx="59">
                  <c:v>1390</c:v>
                </c:pt>
                <c:pt idx="60">
                  <c:v>1440</c:v>
                </c:pt>
                <c:pt idx="61">
                  <c:v>1590</c:v>
                </c:pt>
                <c:pt idx="62">
                  <c:v>1930</c:v>
                </c:pt>
                <c:pt idx="63">
                  <c:v>1100</c:v>
                </c:pt>
                <c:pt idx="64">
                  <c:v>833</c:v>
                </c:pt>
                <c:pt idx="65">
                  <c:v>1000</c:v>
                </c:pt>
                <c:pt idx="66">
                  <c:v>1530</c:v>
                </c:pt>
                <c:pt idx="67">
                  <c:v>1430</c:v>
                </c:pt>
                <c:pt idx="68">
                  <c:v>930</c:v>
                </c:pt>
                <c:pt idx="69">
                  <c:v>1410</c:v>
                </c:pt>
                <c:pt idx="70">
                  <c:v>1290</c:v>
                </c:pt>
                <c:pt idx="71">
                  <c:v>2910</c:v>
                </c:pt>
                <c:pt idx="72">
                  <c:v>1030</c:v>
                </c:pt>
                <c:pt idx="73">
                  <c:v>1450</c:v>
                </c:pt>
                <c:pt idx="74">
                  <c:v>1660</c:v>
                </c:pt>
                <c:pt idx="75">
                  <c:v>1010</c:v>
                </c:pt>
                <c:pt idx="76">
                  <c:v>2160</c:v>
                </c:pt>
                <c:pt idx="77">
                  <c:v>2470</c:v>
                </c:pt>
                <c:pt idx="78">
                  <c:v>2720</c:v>
                </c:pt>
              </c:numCache>
            </c:numRef>
          </c:xVal>
          <c:yVal>
            <c:numRef>
              <c:f>HouseSales_data!$GI$26:$GI$104</c:f>
              <c:numCache>
                <c:formatCode>General</c:formatCode>
                <c:ptCount val="79"/>
                <c:pt idx="0">
                  <c:v>349111.0503611631</c:v>
                </c:pt>
                <c:pt idx="1">
                  <c:v>398209.30364390742</c:v>
                </c:pt>
                <c:pt idx="2">
                  <c:v>297878.09041395166</c:v>
                </c:pt>
                <c:pt idx="3">
                  <c:v>338437.51703882741</c:v>
                </c:pt>
                <c:pt idx="4">
                  <c:v>364053.99701243313</c:v>
                </c:pt>
                <c:pt idx="5">
                  <c:v>317090.45039415592</c:v>
                </c:pt>
                <c:pt idx="6">
                  <c:v>325629.2770520245</c:v>
                </c:pt>
                <c:pt idx="7">
                  <c:v>285069.85042714875</c:v>
                </c:pt>
                <c:pt idx="8">
                  <c:v>289339.26375608309</c:v>
                </c:pt>
                <c:pt idx="9">
                  <c:v>321359.86372309027</c:v>
                </c:pt>
                <c:pt idx="10">
                  <c:v>406748.13030177599</c:v>
                </c:pt>
                <c:pt idx="11">
                  <c:v>259453.37045354306</c:v>
                </c:pt>
                <c:pt idx="12">
                  <c:v>447307.55692665174</c:v>
                </c:pt>
                <c:pt idx="13">
                  <c:v>344841.63703222881</c:v>
                </c:pt>
                <c:pt idx="14">
                  <c:v>334168.10370989307</c:v>
                </c:pt>
                <c:pt idx="15">
                  <c:v>408882.83696624317</c:v>
                </c:pt>
                <c:pt idx="16">
                  <c:v>376862.23699923599</c:v>
                </c:pt>
                <c:pt idx="17">
                  <c:v>297878.09041395166</c:v>
                </c:pt>
                <c:pt idx="18">
                  <c:v>485732.27688706032</c:v>
                </c:pt>
                <c:pt idx="19">
                  <c:v>327763.98371649167</c:v>
                </c:pt>
                <c:pt idx="20">
                  <c:v>477193.45022919175</c:v>
                </c:pt>
                <c:pt idx="21">
                  <c:v>276531.02376928017</c:v>
                </c:pt>
                <c:pt idx="22">
                  <c:v>287204.55709161592</c:v>
                </c:pt>
                <c:pt idx="23">
                  <c:v>408882.83696624317</c:v>
                </c:pt>
                <c:pt idx="24">
                  <c:v>366188.70367690024</c:v>
                </c:pt>
                <c:pt idx="25">
                  <c:v>349111.0503611631</c:v>
                </c:pt>
                <c:pt idx="26">
                  <c:v>385401.06365710456</c:v>
                </c:pt>
                <c:pt idx="27">
                  <c:v>577524.66345914756</c:v>
                </c:pt>
                <c:pt idx="28">
                  <c:v>398209.30364390742</c:v>
                </c:pt>
                <c:pt idx="29">
                  <c:v>329898.69038095884</c:v>
                </c:pt>
                <c:pt idx="30">
                  <c:v>374727.53033476882</c:v>
                </c:pt>
                <c:pt idx="31">
                  <c:v>317090.45039415592</c:v>
                </c:pt>
                <c:pt idx="32">
                  <c:v>383266.35699263739</c:v>
                </c:pt>
                <c:pt idx="33">
                  <c:v>438768.73026878317</c:v>
                </c:pt>
                <c:pt idx="34">
                  <c:v>338437.51703882741</c:v>
                </c:pt>
                <c:pt idx="35">
                  <c:v>398209.30364390742</c:v>
                </c:pt>
                <c:pt idx="36">
                  <c:v>338437.51703882741</c:v>
                </c:pt>
                <c:pt idx="37">
                  <c:v>293608.67708501732</c:v>
                </c:pt>
                <c:pt idx="38">
                  <c:v>526291.70351193612</c:v>
                </c:pt>
                <c:pt idx="39">
                  <c:v>381131.65032817028</c:v>
                </c:pt>
                <c:pt idx="40">
                  <c:v>346976.34369669599</c:v>
                </c:pt>
                <c:pt idx="41">
                  <c:v>391805.18365050596</c:v>
                </c:pt>
                <c:pt idx="42">
                  <c:v>517752.87685406749</c:v>
                </c:pt>
                <c:pt idx="43">
                  <c:v>485732.27688706032</c:v>
                </c:pt>
                <c:pt idx="44">
                  <c:v>332033.39704542595</c:v>
                </c:pt>
                <c:pt idx="45">
                  <c:v>447307.55692665174</c:v>
                </c:pt>
                <c:pt idx="46">
                  <c:v>304282.21040735306</c:v>
                </c:pt>
                <c:pt idx="47">
                  <c:v>385401.06365710456</c:v>
                </c:pt>
                <c:pt idx="48">
                  <c:v>329898.69038095884</c:v>
                </c:pt>
                <c:pt idx="49">
                  <c:v>455846.38358452031</c:v>
                </c:pt>
                <c:pt idx="50">
                  <c:v>329898.69038095884</c:v>
                </c:pt>
                <c:pt idx="51">
                  <c:v>396074.59697944025</c:v>
                </c:pt>
                <c:pt idx="52">
                  <c:v>398209.30364390742</c:v>
                </c:pt>
                <c:pt idx="53">
                  <c:v>306416.91707182024</c:v>
                </c:pt>
                <c:pt idx="54">
                  <c:v>417421.66362411174</c:v>
                </c:pt>
                <c:pt idx="55">
                  <c:v>389670.47698603885</c:v>
                </c:pt>
                <c:pt idx="56">
                  <c:v>438768.73026878317</c:v>
                </c:pt>
                <c:pt idx="57">
                  <c:v>314955.74372968881</c:v>
                </c:pt>
                <c:pt idx="58">
                  <c:v>372592.8236703017</c:v>
                </c:pt>
                <c:pt idx="59">
                  <c:v>430229.9036109146</c:v>
                </c:pt>
                <c:pt idx="60">
                  <c:v>440903.43693325028</c:v>
                </c:pt>
                <c:pt idx="61">
                  <c:v>472924.03690025746</c:v>
                </c:pt>
                <c:pt idx="62">
                  <c:v>545504.06349214038</c:v>
                </c:pt>
                <c:pt idx="63">
                  <c:v>368323.41034136736</c:v>
                </c:pt>
                <c:pt idx="64">
                  <c:v>311326.74240009463</c:v>
                </c:pt>
                <c:pt idx="65">
                  <c:v>346976.34369669599</c:v>
                </c:pt>
                <c:pt idx="66">
                  <c:v>460115.7969134546</c:v>
                </c:pt>
                <c:pt idx="67">
                  <c:v>438768.73026878317</c:v>
                </c:pt>
                <c:pt idx="68">
                  <c:v>332033.39704542595</c:v>
                </c:pt>
                <c:pt idx="69">
                  <c:v>434499.31693984888</c:v>
                </c:pt>
                <c:pt idx="70">
                  <c:v>408882.83696624317</c:v>
                </c:pt>
                <c:pt idx="71">
                  <c:v>754705.31660992047</c:v>
                </c:pt>
                <c:pt idx="72">
                  <c:v>353380.46369009739</c:v>
                </c:pt>
                <c:pt idx="73">
                  <c:v>443038.14359771746</c:v>
                </c:pt>
                <c:pt idx="74">
                  <c:v>487866.98355152749</c:v>
                </c:pt>
                <c:pt idx="75">
                  <c:v>349111.0503611631</c:v>
                </c:pt>
                <c:pt idx="76">
                  <c:v>594602.3167748847</c:v>
                </c:pt>
                <c:pt idx="77">
                  <c:v>660778.22337336617</c:v>
                </c:pt>
                <c:pt idx="78">
                  <c:v>714145.88998504472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51C0-6F47-A7C5-E932DDFEA9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21978368"/>
        <c:axId val="2023150400"/>
      </c:scatterChart>
      <c:valAx>
        <c:axId val="202197836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X Variable 1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23150400"/>
        <c:crosses val="autoZero"/>
        <c:crossBetween val="midCat"/>
      </c:valAx>
      <c:valAx>
        <c:axId val="2023150400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tr-TR"/>
                  <a:t>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2197836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X Variable 1  Residual Plot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HouseSales_data!$S$84:$S$333</c:f>
              <c:numCache>
                <c:formatCode>General</c:formatCode>
                <c:ptCount val="250"/>
                <c:pt idx="0">
                  <c:v>1230</c:v>
                </c:pt>
                <c:pt idx="1">
                  <c:v>1090</c:v>
                </c:pt>
                <c:pt idx="2">
                  <c:v>970</c:v>
                </c:pt>
                <c:pt idx="3">
                  <c:v>1090</c:v>
                </c:pt>
                <c:pt idx="4">
                  <c:v>1460</c:v>
                </c:pt>
                <c:pt idx="5">
                  <c:v>1010</c:v>
                </c:pt>
                <c:pt idx="6">
                  <c:v>1100</c:v>
                </c:pt>
                <c:pt idx="7">
                  <c:v>1080</c:v>
                </c:pt>
                <c:pt idx="8">
                  <c:v>1100</c:v>
                </c:pt>
                <c:pt idx="9">
                  <c:v>1390</c:v>
                </c:pt>
                <c:pt idx="10">
                  <c:v>1370</c:v>
                </c:pt>
                <c:pt idx="11">
                  <c:v>1120</c:v>
                </c:pt>
                <c:pt idx="12">
                  <c:v>1040</c:v>
                </c:pt>
                <c:pt idx="13">
                  <c:v>1770</c:v>
                </c:pt>
                <c:pt idx="14">
                  <c:v>1310</c:v>
                </c:pt>
                <c:pt idx="15">
                  <c:v>1080</c:v>
                </c:pt>
                <c:pt idx="16">
                  <c:v>1090</c:v>
                </c:pt>
                <c:pt idx="17">
                  <c:v>900</c:v>
                </c:pt>
                <c:pt idx="18">
                  <c:v>1350</c:v>
                </c:pt>
                <c:pt idx="19">
                  <c:v>1340</c:v>
                </c:pt>
                <c:pt idx="20">
                  <c:v>1300</c:v>
                </c:pt>
                <c:pt idx="21">
                  <c:v>1800</c:v>
                </c:pt>
                <c:pt idx="22">
                  <c:v>1560</c:v>
                </c:pt>
                <c:pt idx="23">
                  <c:v>1140</c:v>
                </c:pt>
                <c:pt idx="24">
                  <c:v>1460</c:v>
                </c:pt>
                <c:pt idx="25">
                  <c:v>1520</c:v>
                </c:pt>
                <c:pt idx="26">
                  <c:v>1480</c:v>
                </c:pt>
                <c:pt idx="27">
                  <c:v>2060</c:v>
                </c:pt>
                <c:pt idx="28">
                  <c:v>1530</c:v>
                </c:pt>
                <c:pt idx="29">
                  <c:v>1050</c:v>
                </c:pt>
                <c:pt idx="30">
                  <c:v>1070</c:v>
                </c:pt>
                <c:pt idx="31">
                  <c:v>1670</c:v>
                </c:pt>
                <c:pt idx="32">
                  <c:v>1670</c:v>
                </c:pt>
                <c:pt idx="33">
                  <c:v>1710</c:v>
                </c:pt>
                <c:pt idx="34">
                  <c:v>1010</c:v>
                </c:pt>
                <c:pt idx="35">
                  <c:v>1920</c:v>
                </c:pt>
                <c:pt idx="36">
                  <c:v>1690</c:v>
                </c:pt>
                <c:pt idx="37">
                  <c:v>1810</c:v>
                </c:pt>
                <c:pt idx="38">
                  <c:v>1470</c:v>
                </c:pt>
                <c:pt idx="39">
                  <c:v>1370</c:v>
                </c:pt>
                <c:pt idx="40">
                  <c:v>1000</c:v>
                </c:pt>
                <c:pt idx="41">
                  <c:v>1090</c:v>
                </c:pt>
                <c:pt idx="42">
                  <c:v>1600</c:v>
                </c:pt>
                <c:pt idx="43">
                  <c:v>1700</c:v>
                </c:pt>
                <c:pt idx="44">
                  <c:v>1420</c:v>
                </c:pt>
                <c:pt idx="45">
                  <c:v>1520</c:v>
                </c:pt>
                <c:pt idx="46">
                  <c:v>1670</c:v>
                </c:pt>
                <c:pt idx="47">
                  <c:v>1390</c:v>
                </c:pt>
                <c:pt idx="48">
                  <c:v>1560</c:v>
                </c:pt>
                <c:pt idx="49">
                  <c:v>1710</c:v>
                </c:pt>
                <c:pt idx="50">
                  <c:v>2160</c:v>
                </c:pt>
                <c:pt idx="51">
                  <c:v>1400</c:v>
                </c:pt>
                <c:pt idx="52">
                  <c:v>1510</c:v>
                </c:pt>
                <c:pt idx="53">
                  <c:v>2080</c:v>
                </c:pt>
                <c:pt idx="54">
                  <c:v>980</c:v>
                </c:pt>
                <c:pt idx="55">
                  <c:v>1770</c:v>
                </c:pt>
                <c:pt idx="56">
                  <c:v>890</c:v>
                </c:pt>
                <c:pt idx="57">
                  <c:v>1600</c:v>
                </c:pt>
                <c:pt idx="58">
                  <c:v>1150</c:v>
                </c:pt>
                <c:pt idx="59">
                  <c:v>1870</c:v>
                </c:pt>
                <c:pt idx="60">
                  <c:v>2099</c:v>
                </c:pt>
                <c:pt idx="61">
                  <c:v>1250</c:v>
                </c:pt>
                <c:pt idx="62">
                  <c:v>2100</c:v>
                </c:pt>
                <c:pt idx="63">
                  <c:v>1280</c:v>
                </c:pt>
                <c:pt idx="64">
                  <c:v>1750</c:v>
                </c:pt>
                <c:pt idx="65">
                  <c:v>1880</c:v>
                </c:pt>
                <c:pt idx="66">
                  <c:v>1110</c:v>
                </c:pt>
                <c:pt idx="67">
                  <c:v>2140</c:v>
                </c:pt>
                <c:pt idx="68">
                  <c:v>1870</c:v>
                </c:pt>
                <c:pt idx="69">
                  <c:v>1150</c:v>
                </c:pt>
                <c:pt idx="70">
                  <c:v>1210</c:v>
                </c:pt>
                <c:pt idx="71">
                  <c:v>1760</c:v>
                </c:pt>
                <c:pt idx="72">
                  <c:v>1190</c:v>
                </c:pt>
                <c:pt idx="73">
                  <c:v>1550</c:v>
                </c:pt>
                <c:pt idx="74">
                  <c:v>1654</c:v>
                </c:pt>
                <c:pt idx="75">
                  <c:v>1480</c:v>
                </c:pt>
                <c:pt idx="76">
                  <c:v>1760</c:v>
                </c:pt>
                <c:pt idx="77">
                  <c:v>1390</c:v>
                </c:pt>
                <c:pt idx="78">
                  <c:v>1400</c:v>
                </c:pt>
                <c:pt idx="79">
                  <c:v>1760</c:v>
                </c:pt>
                <c:pt idx="80">
                  <c:v>1380</c:v>
                </c:pt>
                <c:pt idx="81">
                  <c:v>1590</c:v>
                </c:pt>
                <c:pt idx="82">
                  <c:v>1040</c:v>
                </c:pt>
                <c:pt idx="83">
                  <c:v>1890</c:v>
                </c:pt>
                <c:pt idx="84">
                  <c:v>1770</c:v>
                </c:pt>
                <c:pt idx="85">
                  <c:v>1080</c:v>
                </c:pt>
                <c:pt idx="86">
                  <c:v>1460</c:v>
                </c:pt>
                <c:pt idx="87">
                  <c:v>2235</c:v>
                </c:pt>
                <c:pt idx="88">
                  <c:v>2390</c:v>
                </c:pt>
                <c:pt idx="89">
                  <c:v>1240</c:v>
                </c:pt>
                <c:pt idx="90">
                  <c:v>1740</c:v>
                </c:pt>
                <c:pt idx="91">
                  <c:v>1720</c:v>
                </c:pt>
                <c:pt idx="92">
                  <c:v>1930</c:v>
                </c:pt>
                <c:pt idx="93">
                  <c:v>1110</c:v>
                </c:pt>
                <c:pt idx="94">
                  <c:v>1010</c:v>
                </c:pt>
                <c:pt idx="95">
                  <c:v>940</c:v>
                </c:pt>
                <c:pt idx="96">
                  <c:v>1250</c:v>
                </c:pt>
                <c:pt idx="97">
                  <c:v>1180</c:v>
                </c:pt>
                <c:pt idx="98">
                  <c:v>1860</c:v>
                </c:pt>
                <c:pt idx="99">
                  <c:v>1170</c:v>
                </c:pt>
                <c:pt idx="100">
                  <c:v>1370</c:v>
                </c:pt>
                <c:pt idx="101">
                  <c:v>1180</c:v>
                </c:pt>
                <c:pt idx="102">
                  <c:v>1680</c:v>
                </c:pt>
                <c:pt idx="103">
                  <c:v>1150</c:v>
                </c:pt>
                <c:pt idx="104">
                  <c:v>1320</c:v>
                </c:pt>
                <c:pt idx="105">
                  <c:v>1940</c:v>
                </c:pt>
                <c:pt idx="106">
                  <c:v>1800</c:v>
                </c:pt>
                <c:pt idx="107">
                  <c:v>1150</c:v>
                </c:pt>
                <c:pt idx="108">
                  <c:v>1640</c:v>
                </c:pt>
                <c:pt idx="109">
                  <c:v>1410</c:v>
                </c:pt>
                <c:pt idx="110">
                  <c:v>1280</c:v>
                </c:pt>
                <c:pt idx="111">
                  <c:v>1360</c:v>
                </c:pt>
                <c:pt idx="112">
                  <c:v>1110</c:v>
                </c:pt>
                <c:pt idx="113">
                  <c:v>1860</c:v>
                </c:pt>
                <c:pt idx="114">
                  <c:v>2120</c:v>
                </c:pt>
                <c:pt idx="115">
                  <c:v>1540</c:v>
                </c:pt>
                <c:pt idx="116">
                  <c:v>1730</c:v>
                </c:pt>
                <c:pt idx="117">
                  <c:v>2070</c:v>
                </c:pt>
                <c:pt idx="118">
                  <c:v>1800</c:v>
                </c:pt>
                <c:pt idx="119">
                  <c:v>1410</c:v>
                </c:pt>
                <c:pt idx="120">
                  <c:v>1860</c:v>
                </c:pt>
                <c:pt idx="121">
                  <c:v>1320</c:v>
                </c:pt>
                <c:pt idx="122">
                  <c:v>2270</c:v>
                </c:pt>
                <c:pt idx="123">
                  <c:v>1800</c:v>
                </c:pt>
                <c:pt idx="124">
                  <c:v>2050</c:v>
                </c:pt>
                <c:pt idx="125">
                  <c:v>1480</c:v>
                </c:pt>
                <c:pt idx="126">
                  <c:v>1720</c:v>
                </c:pt>
                <c:pt idx="127">
                  <c:v>1170</c:v>
                </c:pt>
                <c:pt idx="128">
                  <c:v>2090</c:v>
                </c:pt>
                <c:pt idx="129">
                  <c:v>2393</c:v>
                </c:pt>
                <c:pt idx="130">
                  <c:v>1960</c:v>
                </c:pt>
                <c:pt idx="131">
                  <c:v>1480</c:v>
                </c:pt>
                <c:pt idx="132">
                  <c:v>1840</c:v>
                </c:pt>
                <c:pt idx="133">
                  <c:v>2030</c:v>
                </c:pt>
                <c:pt idx="134">
                  <c:v>1280</c:v>
                </c:pt>
                <c:pt idx="135">
                  <c:v>2800</c:v>
                </c:pt>
                <c:pt idx="136">
                  <c:v>1800</c:v>
                </c:pt>
                <c:pt idx="137">
                  <c:v>1640</c:v>
                </c:pt>
                <c:pt idx="138">
                  <c:v>1150</c:v>
                </c:pt>
                <c:pt idx="139">
                  <c:v>2600</c:v>
                </c:pt>
                <c:pt idx="140">
                  <c:v>1620</c:v>
                </c:pt>
                <c:pt idx="141">
                  <c:v>1130</c:v>
                </c:pt>
                <c:pt idx="142">
                  <c:v>1620</c:v>
                </c:pt>
                <c:pt idx="143">
                  <c:v>1100</c:v>
                </c:pt>
                <c:pt idx="144">
                  <c:v>1120</c:v>
                </c:pt>
                <c:pt idx="145">
                  <c:v>1300</c:v>
                </c:pt>
                <c:pt idx="146">
                  <c:v>1180</c:v>
                </c:pt>
                <c:pt idx="147">
                  <c:v>1540</c:v>
                </c:pt>
                <c:pt idx="148">
                  <c:v>1150</c:v>
                </c:pt>
                <c:pt idx="149">
                  <c:v>2060</c:v>
                </c:pt>
                <c:pt idx="150">
                  <c:v>1570</c:v>
                </c:pt>
                <c:pt idx="151">
                  <c:v>1860</c:v>
                </c:pt>
                <c:pt idx="152">
                  <c:v>1950</c:v>
                </c:pt>
                <c:pt idx="153">
                  <c:v>1520</c:v>
                </c:pt>
                <c:pt idx="154">
                  <c:v>1760</c:v>
                </c:pt>
                <c:pt idx="155">
                  <c:v>1680</c:v>
                </c:pt>
                <c:pt idx="156">
                  <c:v>1350</c:v>
                </c:pt>
                <c:pt idx="157">
                  <c:v>1560</c:v>
                </c:pt>
                <c:pt idx="158">
                  <c:v>1180</c:v>
                </c:pt>
                <c:pt idx="159">
                  <c:v>1670</c:v>
                </c:pt>
                <c:pt idx="160">
                  <c:v>1130</c:v>
                </c:pt>
                <c:pt idx="161">
                  <c:v>1453</c:v>
                </c:pt>
                <c:pt idx="162">
                  <c:v>900</c:v>
                </c:pt>
                <c:pt idx="163">
                  <c:v>2370</c:v>
                </c:pt>
                <c:pt idx="164">
                  <c:v>1550</c:v>
                </c:pt>
                <c:pt idx="165">
                  <c:v>1520</c:v>
                </c:pt>
                <c:pt idx="166">
                  <c:v>1500</c:v>
                </c:pt>
                <c:pt idx="167">
                  <c:v>2020</c:v>
                </c:pt>
                <c:pt idx="168">
                  <c:v>2060</c:v>
                </c:pt>
                <c:pt idx="169">
                  <c:v>1800</c:v>
                </c:pt>
                <c:pt idx="170">
                  <c:v>2990</c:v>
                </c:pt>
                <c:pt idx="171">
                  <c:v>2190</c:v>
                </c:pt>
                <c:pt idx="172">
                  <c:v>2070</c:v>
                </c:pt>
                <c:pt idx="173">
                  <c:v>2060</c:v>
                </c:pt>
                <c:pt idx="174">
                  <c:v>1540</c:v>
                </c:pt>
                <c:pt idx="175">
                  <c:v>1900</c:v>
                </c:pt>
                <c:pt idx="176">
                  <c:v>1610</c:v>
                </c:pt>
                <c:pt idx="177">
                  <c:v>1610</c:v>
                </c:pt>
                <c:pt idx="178">
                  <c:v>1810</c:v>
                </c:pt>
                <c:pt idx="179">
                  <c:v>1230</c:v>
                </c:pt>
                <c:pt idx="180">
                  <c:v>1710</c:v>
                </c:pt>
                <c:pt idx="181">
                  <c:v>2000</c:v>
                </c:pt>
                <c:pt idx="182">
                  <c:v>3150</c:v>
                </c:pt>
                <c:pt idx="183">
                  <c:v>1720</c:v>
                </c:pt>
                <c:pt idx="184">
                  <c:v>1570</c:v>
                </c:pt>
                <c:pt idx="185">
                  <c:v>1540</c:v>
                </c:pt>
                <c:pt idx="186">
                  <c:v>1980</c:v>
                </c:pt>
                <c:pt idx="187">
                  <c:v>1760</c:v>
                </c:pt>
                <c:pt idx="188">
                  <c:v>2180</c:v>
                </c:pt>
                <c:pt idx="189">
                  <c:v>1800</c:v>
                </c:pt>
                <c:pt idx="190">
                  <c:v>2060</c:v>
                </c:pt>
                <c:pt idx="191">
                  <c:v>1300</c:v>
                </c:pt>
                <c:pt idx="192">
                  <c:v>2030</c:v>
                </c:pt>
                <c:pt idx="193">
                  <c:v>2570</c:v>
                </c:pt>
                <c:pt idx="194">
                  <c:v>2910</c:v>
                </c:pt>
                <c:pt idx="195">
                  <c:v>1830</c:v>
                </c:pt>
                <c:pt idx="196">
                  <c:v>1590</c:v>
                </c:pt>
                <c:pt idx="197">
                  <c:v>3800</c:v>
                </c:pt>
                <c:pt idx="198">
                  <c:v>1760</c:v>
                </c:pt>
                <c:pt idx="199">
                  <c:v>1640</c:v>
                </c:pt>
                <c:pt idx="200">
                  <c:v>1850</c:v>
                </c:pt>
                <c:pt idx="201">
                  <c:v>2330</c:v>
                </c:pt>
                <c:pt idx="202">
                  <c:v>2490</c:v>
                </c:pt>
                <c:pt idx="203">
                  <c:v>1290</c:v>
                </c:pt>
                <c:pt idx="204">
                  <c:v>2150</c:v>
                </c:pt>
                <c:pt idx="205">
                  <c:v>1960</c:v>
                </c:pt>
                <c:pt idx="206">
                  <c:v>1520</c:v>
                </c:pt>
                <c:pt idx="207">
                  <c:v>2540</c:v>
                </c:pt>
                <c:pt idx="208">
                  <c:v>1720</c:v>
                </c:pt>
                <c:pt idx="209">
                  <c:v>1990</c:v>
                </c:pt>
                <c:pt idx="210">
                  <c:v>1530</c:v>
                </c:pt>
                <c:pt idx="211">
                  <c:v>3870</c:v>
                </c:pt>
                <c:pt idx="212">
                  <c:v>3310</c:v>
                </c:pt>
                <c:pt idx="213">
                  <c:v>2260</c:v>
                </c:pt>
                <c:pt idx="214">
                  <c:v>2370</c:v>
                </c:pt>
                <c:pt idx="215">
                  <c:v>3420</c:v>
                </c:pt>
                <c:pt idx="216">
                  <c:v>1610</c:v>
                </c:pt>
                <c:pt idx="217">
                  <c:v>3600</c:v>
                </c:pt>
                <c:pt idx="218">
                  <c:v>1490</c:v>
                </c:pt>
                <c:pt idx="219">
                  <c:v>2570</c:v>
                </c:pt>
                <c:pt idx="220">
                  <c:v>1820</c:v>
                </c:pt>
                <c:pt idx="221">
                  <c:v>2430</c:v>
                </c:pt>
                <c:pt idx="222">
                  <c:v>2080</c:v>
                </c:pt>
                <c:pt idx="223">
                  <c:v>1650</c:v>
                </c:pt>
                <c:pt idx="224">
                  <c:v>1670</c:v>
                </c:pt>
                <c:pt idx="225">
                  <c:v>2090</c:v>
                </c:pt>
                <c:pt idx="226">
                  <c:v>2100</c:v>
                </c:pt>
                <c:pt idx="227">
                  <c:v>2470</c:v>
                </c:pt>
                <c:pt idx="228">
                  <c:v>2160</c:v>
                </c:pt>
                <c:pt idx="229">
                  <c:v>1760</c:v>
                </c:pt>
                <c:pt idx="230">
                  <c:v>2420</c:v>
                </c:pt>
                <c:pt idx="231">
                  <c:v>3100</c:v>
                </c:pt>
                <c:pt idx="232">
                  <c:v>1360</c:v>
                </c:pt>
                <c:pt idx="233">
                  <c:v>3190</c:v>
                </c:pt>
                <c:pt idx="234">
                  <c:v>2270</c:v>
                </c:pt>
                <c:pt idx="235">
                  <c:v>2206</c:v>
                </c:pt>
                <c:pt idx="236">
                  <c:v>2060</c:v>
                </c:pt>
                <c:pt idx="237">
                  <c:v>2590</c:v>
                </c:pt>
                <c:pt idx="238">
                  <c:v>1940</c:v>
                </c:pt>
                <c:pt idx="239">
                  <c:v>3176</c:v>
                </c:pt>
                <c:pt idx="240">
                  <c:v>2240</c:v>
                </c:pt>
                <c:pt idx="241">
                  <c:v>2060</c:v>
                </c:pt>
                <c:pt idx="242">
                  <c:v>3070</c:v>
                </c:pt>
                <c:pt idx="243">
                  <c:v>2660</c:v>
                </c:pt>
                <c:pt idx="244">
                  <c:v>2160</c:v>
                </c:pt>
                <c:pt idx="245">
                  <c:v>2030</c:v>
                </c:pt>
                <c:pt idx="246">
                  <c:v>2979</c:v>
                </c:pt>
                <c:pt idx="247">
                  <c:v>2170</c:v>
                </c:pt>
                <c:pt idx="248">
                  <c:v>3050</c:v>
                </c:pt>
                <c:pt idx="249">
                  <c:v>2440</c:v>
                </c:pt>
              </c:numCache>
            </c:numRef>
          </c:xVal>
          <c:yVal>
            <c:numRef>
              <c:f>HouseSales_data!$GU$26:$GU$275</c:f>
              <c:numCache>
                <c:formatCode>General</c:formatCode>
                <c:ptCount val="250"/>
                <c:pt idx="0">
                  <c:v>-209806.50531648198</c:v>
                </c:pt>
                <c:pt idx="1">
                  <c:v>-164219.79511524248</c:v>
                </c:pt>
                <c:pt idx="2">
                  <c:v>-127574.04351418</c:v>
                </c:pt>
                <c:pt idx="3">
                  <c:v>-149219.79511524248</c:v>
                </c:pt>
                <c:pt idx="4">
                  <c:v>-205127.52921851835</c:v>
                </c:pt>
                <c:pt idx="5">
                  <c:v>-111555.96071453416</c:v>
                </c:pt>
                <c:pt idx="6">
                  <c:v>-125190.27441533096</c:v>
                </c:pt>
                <c:pt idx="7">
                  <c:v>-120249.31581515394</c:v>
                </c:pt>
                <c:pt idx="8">
                  <c:v>-119190.27441533096</c:v>
                </c:pt>
                <c:pt idx="9">
                  <c:v>-175834.17411789857</c:v>
                </c:pt>
                <c:pt idx="10">
                  <c:v>-162443.21551772149</c:v>
                </c:pt>
                <c:pt idx="11">
                  <c:v>-110631.23301550804</c:v>
                </c:pt>
                <c:pt idx="12">
                  <c:v>-85367.398614799778</c:v>
                </c:pt>
                <c:pt idx="13">
                  <c:v>-226212.38752126298</c:v>
                </c:pt>
                <c:pt idx="14">
                  <c:v>-134570.33971719025</c:v>
                </c:pt>
                <c:pt idx="15">
                  <c:v>-86249.315815153939</c:v>
                </c:pt>
                <c:pt idx="16">
                  <c:v>-87719.795115242479</c:v>
                </c:pt>
                <c:pt idx="17">
                  <c:v>-44780.688413560274</c:v>
                </c:pt>
                <c:pt idx="18">
                  <c:v>-133452.25691754441</c:v>
                </c:pt>
                <c:pt idx="19">
                  <c:v>-126481.77761745587</c:v>
                </c:pt>
                <c:pt idx="20">
                  <c:v>-116599.86041710177</c:v>
                </c:pt>
                <c:pt idx="21">
                  <c:v>-210123.8254215286</c:v>
                </c:pt>
                <c:pt idx="22">
                  <c:v>-159882.32221940369</c:v>
                </c:pt>
                <c:pt idx="23">
                  <c:v>-77122.191615685122</c:v>
                </c:pt>
                <c:pt idx="24">
                  <c:v>-140127.52921851835</c:v>
                </c:pt>
                <c:pt idx="25">
                  <c:v>-150950.40501904953</c:v>
                </c:pt>
                <c:pt idx="26">
                  <c:v>-141068.48781869537</c:v>
                </c:pt>
                <c:pt idx="27">
                  <c:v>-253741.28722383053</c:v>
                </c:pt>
                <c:pt idx="28">
                  <c:v>-148920.88431913807</c:v>
                </c:pt>
                <c:pt idx="29">
                  <c:v>-50337.877914888319</c:v>
                </c:pt>
                <c:pt idx="30">
                  <c:v>-54278.836515065399</c:v>
                </c:pt>
                <c:pt idx="31">
                  <c:v>-169507.59452037758</c:v>
                </c:pt>
                <c:pt idx="32">
                  <c:v>-169507.59452037758</c:v>
                </c:pt>
                <c:pt idx="33">
                  <c:v>-174389.51172073174</c:v>
                </c:pt>
                <c:pt idx="34">
                  <c:v>-31505.960714534158</c:v>
                </c:pt>
                <c:pt idx="35">
                  <c:v>-210769.57702259102</c:v>
                </c:pt>
                <c:pt idx="36">
                  <c:v>-165448.55312055466</c:v>
                </c:pt>
                <c:pt idx="37">
                  <c:v>-188094.30472161714</c:v>
                </c:pt>
                <c:pt idx="38">
                  <c:v>-118098.00851860689</c:v>
                </c:pt>
                <c:pt idx="39">
                  <c:v>-97893.215517721488</c:v>
                </c:pt>
                <c:pt idx="40">
                  <c:v>-24485.481414445618</c:v>
                </c:pt>
                <c:pt idx="41">
                  <c:v>-40219.795115242479</c:v>
                </c:pt>
                <c:pt idx="42">
                  <c:v>-140214.23941975785</c:v>
                </c:pt>
                <c:pt idx="43">
                  <c:v>-159419.0324206432</c:v>
                </c:pt>
                <c:pt idx="44">
                  <c:v>-103245.61201816419</c:v>
                </c:pt>
                <c:pt idx="45">
                  <c:v>-122000.40501904953</c:v>
                </c:pt>
                <c:pt idx="46">
                  <c:v>-151507.59452037758</c:v>
                </c:pt>
                <c:pt idx="47">
                  <c:v>-96334.174117898569</c:v>
                </c:pt>
                <c:pt idx="48">
                  <c:v>-126832.32221940369</c:v>
                </c:pt>
                <c:pt idx="49">
                  <c:v>-156241.51172073174</c:v>
                </c:pt>
                <c:pt idx="50">
                  <c:v>-241061.08022471593</c:v>
                </c:pt>
                <c:pt idx="51">
                  <c:v>-88404.653417987109</c:v>
                </c:pt>
                <c:pt idx="52">
                  <c:v>-110029.92571896099</c:v>
                </c:pt>
                <c:pt idx="53">
                  <c:v>-222297.24582400761</c:v>
                </c:pt>
                <c:pt idx="54">
                  <c:v>-5544.5228142685955</c:v>
                </c:pt>
                <c:pt idx="55">
                  <c:v>-161212.38752126298</c:v>
                </c:pt>
                <c:pt idx="56">
                  <c:v>15189.790886528266</c:v>
                </c:pt>
                <c:pt idx="57">
                  <c:v>-122714.23941975785</c:v>
                </c:pt>
                <c:pt idx="58">
                  <c:v>-32042.67091577372</c:v>
                </c:pt>
                <c:pt idx="59">
                  <c:v>-172517.18052214832</c:v>
                </c:pt>
                <c:pt idx="60">
                  <c:v>-216091.15649417584</c:v>
                </c:pt>
                <c:pt idx="61">
                  <c:v>-43747.463916659064</c:v>
                </c:pt>
                <c:pt idx="62">
                  <c:v>-207238.20442418469</c:v>
                </c:pt>
                <c:pt idx="63">
                  <c:v>-45158.901816924685</c:v>
                </c:pt>
                <c:pt idx="64">
                  <c:v>-137271.4289210859</c:v>
                </c:pt>
                <c:pt idx="65">
                  <c:v>-162887.65982223686</c:v>
                </c:pt>
                <c:pt idx="66">
                  <c:v>-9160.7537154195597</c:v>
                </c:pt>
                <c:pt idx="67">
                  <c:v>-212120.12162453885</c:v>
                </c:pt>
                <c:pt idx="68">
                  <c:v>-154917.18052214832</c:v>
                </c:pt>
                <c:pt idx="69">
                  <c:v>-9042.6709157737205</c:v>
                </c:pt>
                <c:pt idx="70">
                  <c:v>-20865.546716304903</c:v>
                </c:pt>
                <c:pt idx="71">
                  <c:v>-129241.90822117444</c:v>
                </c:pt>
                <c:pt idx="72">
                  <c:v>-15924.588116127823</c:v>
                </c:pt>
                <c:pt idx="73">
                  <c:v>-84861.842919315153</c:v>
                </c:pt>
                <c:pt idx="74">
                  <c:v>-103404.82764023595</c:v>
                </c:pt>
                <c:pt idx="75">
                  <c:v>-69068.487818695372</c:v>
                </c:pt>
                <c:pt idx="76">
                  <c:v>-122241.90822117444</c:v>
                </c:pt>
                <c:pt idx="77">
                  <c:v>-49334.174117898569</c:v>
                </c:pt>
                <c:pt idx="78">
                  <c:v>-48304.653417987109</c:v>
                </c:pt>
                <c:pt idx="79">
                  <c:v>-117241.90822117444</c:v>
                </c:pt>
                <c:pt idx="80">
                  <c:v>-42363.694817810028</c:v>
                </c:pt>
                <c:pt idx="81">
                  <c:v>-81243.760119669314</c:v>
                </c:pt>
                <c:pt idx="82">
                  <c:v>27582.601385200222</c:v>
                </c:pt>
                <c:pt idx="83">
                  <c:v>-139858.1391223254</c:v>
                </c:pt>
                <c:pt idx="84">
                  <c:v>-113712.38752126298</c:v>
                </c:pt>
                <c:pt idx="85">
                  <c:v>24250.684184846061</c:v>
                </c:pt>
                <c:pt idx="86">
                  <c:v>-43127.52921851835</c:v>
                </c:pt>
                <c:pt idx="87">
                  <c:v>-195839.67497537995</c:v>
                </c:pt>
                <c:pt idx="88">
                  <c:v>-223432.10412675224</c:v>
                </c:pt>
                <c:pt idx="89">
                  <c:v>3223.0153834294761</c:v>
                </c:pt>
                <c:pt idx="90">
                  <c:v>-95300.949620997359</c:v>
                </c:pt>
                <c:pt idx="91">
                  <c:v>-90359.991020820278</c:v>
                </c:pt>
                <c:pt idx="92">
                  <c:v>-130740.05632267956</c:v>
                </c:pt>
                <c:pt idx="93">
                  <c:v>33839.24628458044</c:v>
                </c:pt>
                <c:pt idx="94">
                  <c:v>55544.039285465842</c:v>
                </c:pt>
                <c:pt idx="95">
                  <c:v>69337.394386085565</c:v>
                </c:pt>
                <c:pt idx="96">
                  <c:v>11252.536083340936</c:v>
                </c:pt>
                <c:pt idx="97">
                  <c:v>25045.891183960717</c:v>
                </c:pt>
                <c:pt idx="98">
                  <c:v>-108946.70122205978</c:v>
                </c:pt>
                <c:pt idx="99">
                  <c:v>29516.370484049199</c:v>
                </c:pt>
                <c:pt idx="100">
                  <c:v>-7593.2155177214881</c:v>
                </c:pt>
                <c:pt idx="101">
                  <c:v>30045.891183960717</c:v>
                </c:pt>
                <c:pt idx="102">
                  <c:v>-67478.073820466117</c:v>
                </c:pt>
                <c:pt idx="103">
                  <c:v>38957.32908422628</c:v>
                </c:pt>
                <c:pt idx="104">
                  <c:v>6459.1809827211546</c:v>
                </c:pt>
                <c:pt idx="105">
                  <c:v>-114760.5356227681</c:v>
                </c:pt>
                <c:pt idx="106">
                  <c:v>-87123.8254215286</c:v>
                </c:pt>
                <c:pt idx="107">
                  <c:v>41957.32908422628</c:v>
                </c:pt>
                <c:pt idx="108">
                  <c:v>-50596.156620112015</c:v>
                </c:pt>
                <c:pt idx="109">
                  <c:v>-2775.1327180756489</c:v>
                </c:pt>
                <c:pt idx="110">
                  <c:v>23341.098183075315</c:v>
                </c:pt>
                <c:pt idx="111">
                  <c:v>9527.263782367052</c:v>
                </c:pt>
                <c:pt idx="112">
                  <c:v>58789.24628458044</c:v>
                </c:pt>
                <c:pt idx="113">
                  <c:v>-88946.701222059783</c:v>
                </c:pt>
                <c:pt idx="114">
                  <c:v>-135179.16302436177</c:v>
                </c:pt>
                <c:pt idx="115">
                  <c:v>-19891.363619226613</c:v>
                </c:pt>
                <c:pt idx="116">
                  <c:v>-54070.470320908818</c:v>
                </c:pt>
                <c:pt idx="117">
                  <c:v>-120826.76652391907</c:v>
                </c:pt>
                <c:pt idx="118">
                  <c:v>-67223.8254215286</c:v>
                </c:pt>
                <c:pt idx="119">
                  <c:v>12724.867281924351</c:v>
                </c:pt>
                <c:pt idx="120">
                  <c:v>-73946.701222059783</c:v>
                </c:pt>
                <c:pt idx="121">
                  <c:v>32459.180982721155</c:v>
                </c:pt>
                <c:pt idx="122">
                  <c:v>-149736.35252568987</c:v>
                </c:pt>
                <c:pt idx="123">
                  <c:v>-56123.8254215286</c:v>
                </c:pt>
                <c:pt idx="124">
                  <c:v>-101435.80792374199</c:v>
                </c:pt>
                <c:pt idx="125">
                  <c:v>13931.512181304628</c:v>
                </c:pt>
                <c:pt idx="126">
                  <c:v>-31409.991020820278</c:v>
                </c:pt>
                <c:pt idx="127">
                  <c:v>77016.370484049199</c:v>
                </c:pt>
                <c:pt idx="128">
                  <c:v>-104267.72512409615</c:v>
                </c:pt>
                <c:pt idx="129">
                  <c:v>-163973.24791677878</c:v>
                </c:pt>
                <c:pt idx="130">
                  <c:v>-76651.494222945184</c:v>
                </c:pt>
                <c:pt idx="131">
                  <c:v>18431.512181304628</c:v>
                </c:pt>
                <c:pt idx="132">
                  <c:v>-52005.742621882702</c:v>
                </c:pt>
                <c:pt idx="133">
                  <c:v>-88444.849323564908</c:v>
                </c:pt>
                <c:pt idx="134">
                  <c:v>60341.098183075315</c:v>
                </c:pt>
                <c:pt idx="135">
                  <c:v>-236171.75543038221</c:v>
                </c:pt>
                <c:pt idx="136">
                  <c:v>-37123.8254215286</c:v>
                </c:pt>
                <c:pt idx="137">
                  <c:v>-5596.1566201120149</c:v>
                </c:pt>
                <c:pt idx="138">
                  <c:v>91457.32908422628</c:v>
                </c:pt>
                <c:pt idx="139">
                  <c:v>-189762.16942861152</c:v>
                </c:pt>
                <c:pt idx="140">
                  <c:v>3344.8019800650654</c:v>
                </c:pt>
                <c:pt idx="141">
                  <c:v>104898.28768440336</c:v>
                </c:pt>
                <c:pt idx="142">
                  <c:v>8344.8019800650654</c:v>
                </c:pt>
                <c:pt idx="143">
                  <c:v>113809.72558466904</c:v>
                </c:pt>
                <c:pt idx="144">
                  <c:v>111868.76698449196</c:v>
                </c:pt>
                <c:pt idx="145">
                  <c:v>76400.139582898235</c:v>
                </c:pt>
                <c:pt idx="146">
                  <c:v>100045.89118396072</c:v>
                </c:pt>
                <c:pt idx="147">
                  <c:v>34108.636380773387</c:v>
                </c:pt>
                <c:pt idx="148">
                  <c:v>116957.32908422628</c:v>
                </c:pt>
                <c:pt idx="149">
                  <c:v>-58356.287223830528</c:v>
                </c:pt>
                <c:pt idx="150">
                  <c:v>38197.198480507766</c:v>
                </c:pt>
                <c:pt idx="151">
                  <c:v>-13946.701222059783</c:v>
                </c:pt>
                <c:pt idx="152">
                  <c:v>-29181.014922856644</c:v>
                </c:pt>
                <c:pt idx="153">
                  <c:v>58049.594980950467</c:v>
                </c:pt>
                <c:pt idx="154">
                  <c:v>10758.091778825561</c:v>
                </c:pt>
                <c:pt idx="155">
                  <c:v>26521.926179533883</c:v>
                </c:pt>
                <c:pt idx="156">
                  <c:v>91547.743082455592</c:v>
                </c:pt>
                <c:pt idx="157">
                  <c:v>51167.677780596307</c:v>
                </c:pt>
                <c:pt idx="158">
                  <c:v>130045.89118396072</c:v>
                </c:pt>
                <c:pt idx="159">
                  <c:v>38492.405479622423</c:v>
                </c:pt>
                <c:pt idx="160">
                  <c:v>144898.28768440336</c:v>
                </c:pt>
                <c:pt idx="161">
                  <c:v>81251.806291543646</c:v>
                </c:pt>
                <c:pt idx="162">
                  <c:v>195219.31158643973</c:v>
                </c:pt>
                <c:pt idx="163">
                  <c:v>-84441.145526575157</c:v>
                </c:pt>
                <c:pt idx="164">
                  <c:v>77138.157080684847</c:v>
                </c:pt>
                <c:pt idx="165">
                  <c:v>83629.594980950467</c:v>
                </c:pt>
                <c:pt idx="166">
                  <c:v>96990.553581127548</c:v>
                </c:pt>
                <c:pt idx="167">
                  <c:v>-474.37002347636735</c:v>
                </c:pt>
                <c:pt idx="168">
                  <c:v>1593.7127761694719</c:v>
                </c:pt>
                <c:pt idx="169">
                  <c:v>52876.1745784714</c:v>
                </c:pt>
                <c:pt idx="170">
                  <c:v>-181610.86213206453</c:v>
                </c:pt>
                <c:pt idx="171">
                  <c:v>-20972.518124981492</c:v>
                </c:pt>
                <c:pt idx="172">
                  <c:v>2673.2334760809317</c:v>
                </c:pt>
                <c:pt idx="173">
                  <c:v>11643.712776169472</c:v>
                </c:pt>
                <c:pt idx="174">
                  <c:v>116139.63638077339</c:v>
                </c:pt>
                <c:pt idx="175">
                  <c:v>45671.381577586057</c:v>
                </c:pt>
                <c:pt idx="176">
                  <c:v>102815.28128015361</c:v>
                </c:pt>
                <c:pt idx="177">
                  <c:v>104315.28128015361</c:v>
                </c:pt>
                <c:pt idx="178">
                  <c:v>68405.69527838286</c:v>
                </c:pt>
                <c:pt idx="179">
                  <c:v>187193.49468351802</c:v>
                </c:pt>
                <c:pt idx="180">
                  <c:v>93110.488279268262</c:v>
                </c:pt>
                <c:pt idx="181">
                  <c:v>39466.588576700713</c:v>
                </c:pt>
                <c:pt idx="182">
                  <c:v>-183138.53093348094</c:v>
                </c:pt>
                <c:pt idx="183">
                  <c:v>108640.00897917972</c:v>
                </c:pt>
                <c:pt idx="184">
                  <c:v>145197.19848050777</c:v>
                </c:pt>
                <c:pt idx="185">
                  <c:v>153108.63638077339</c:v>
                </c:pt>
                <c:pt idx="186">
                  <c:v>67407.547176877735</c:v>
                </c:pt>
                <c:pt idx="187">
                  <c:v>114758.09177882556</c:v>
                </c:pt>
                <c:pt idx="188">
                  <c:v>32997.961175107048</c:v>
                </c:pt>
                <c:pt idx="189">
                  <c:v>108876.1745784714</c:v>
                </c:pt>
                <c:pt idx="190">
                  <c:v>61643.712776169472</c:v>
                </c:pt>
                <c:pt idx="191">
                  <c:v>211400.13958289823</c:v>
                </c:pt>
                <c:pt idx="192">
                  <c:v>72555.150676435092</c:v>
                </c:pt>
                <c:pt idx="193">
                  <c:v>-31350.731528345961</c:v>
                </c:pt>
                <c:pt idx="194">
                  <c:v>-95847.027731356211</c:v>
                </c:pt>
                <c:pt idx="195">
                  <c:v>118964.73667820584</c:v>
                </c:pt>
                <c:pt idx="196">
                  <c:v>166756.23988033069</c:v>
                </c:pt>
                <c:pt idx="197">
                  <c:v>-266219.685439236</c:v>
                </c:pt>
                <c:pt idx="198">
                  <c:v>137758.09177882556</c:v>
                </c:pt>
                <c:pt idx="199">
                  <c:v>164403.84337988799</c:v>
                </c:pt>
                <c:pt idx="200">
                  <c:v>128023.77807802876</c:v>
                </c:pt>
                <c:pt idx="201">
                  <c:v>33440.771673779003</c:v>
                </c:pt>
                <c:pt idx="202">
                  <c:v>6913.1028723623604</c:v>
                </c:pt>
                <c:pt idx="203">
                  <c:v>243370.61888298683</c:v>
                </c:pt>
                <c:pt idx="204">
                  <c:v>81409.39907537261</c:v>
                </c:pt>
                <c:pt idx="205">
                  <c:v>120348.50577705482</c:v>
                </c:pt>
                <c:pt idx="206">
                  <c:v>208049.59498095047</c:v>
                </c:pt>
                <c:pt idx="207">
                  <c:v>7060.7063719197176</c:v>
                </c:pt>
                <c:pt idx="208">
                  <c:v>183640.00897917972</c:v>
                </c:pt>
                <c:pt idx="209">
                  <c:v>134437.06787678919</c:v>
                </c:pt>
                <c:pt idx="210">
                  <c:v>246079.11568086193</c:v>
                </c:pt>
                <c:pt idx="211">
                  <c:v>-210013.0405398556</c:v>
                </c:pt>
                <c:pt idx="212">
                  <c:v>-94716.199734897586</c:v>
                </c:pt>
                <c:pt idx="213">
                  <c:v>113234.12677439873</c:v>
                </c:pt>
                <c:pt idx="214">
                  <c:v>95558.854473424843</c:v>
                </c:pt>
                <c:pt idx="215">
                  <c:v>-109297.47203587159</c:v>
                </c:pt>
                <c:pt idx="216">
                  <c:v>250265.28128015361</c:v>
                </c:pt>
                <c:pt idx="217">
                  <c:v>-141810.09943746519</c:v>
                </c:pt>
                <c:pt idx="218">
                  <c:v>283961.03288121609</c:v>
                </c:pt>
                <c:pt idx="219">
                  <c:v>71149.268471654039</c:v>
                </c:pt>
                <c:pt idx="220">
                  <c:v>228935.21597829432</c:v>
                </c:pt>
                <c:pt idx="221">
                  <c:v>118735.9786728936</c:v>
                </c:pt>
                <c:pt idx="222">
                  <c:v>197702.75417599239</c:v>
                </c:pt>
                <c:pt idx="223">
                  <c:v>292433.3640797995</c:v>
                </c:pt>
                <c:pt idx="224">
                  <c:v>293492.40547962242</c:v>
                </c:pt>
                <c:pt idx="225">
                  <c:v>213232.27487590385</c:v>
                </c:pt>
                <c:pt idx="226">
                  <c:v>213761.79557581531</c:v>
                </c:pt>
                <c:pt idx="227">
                  <c:v>153354.06147253944</c:v>
                </c:pt>
                <c:pt idx="228">
                  <c:v>214938.91977528407</c:v>
                </c:pt>
                <c:pt idx="229">
                  <c:v>310758.09177882556</c:v>
                </c:pt>
                <c:pt idx="230">
                  <c:v>183594.4579729822</c:v>
                </c:pt>
                <c:pt idx="231">
                  <c:v>56663.8655669617</c:v>
                </c:pt>
                <c:pt idx="232">
                  <c:v>402577.26378236705</c:v>
                </c:pt>
                <c:pt idx="233">
                  <c:v>43979.551866164897</c:v>
                </c:pt>
                <c:pt idx="234">
                  <c:v>226263.64747431013</c:v>
                </c:pt>
                <c:pt idx="235">
                  <c:v>252874.71499487688</c:v>
                </c:pt>
                <c:pt idx="236">
                  <c:v>301643.71277616947</c:v>
                </c:pt>
                <c:pt idx="237">
                  <c:v>206208.30987147707</c:v>
                </c:pt>
                <c:pt idx="238">
                  <c:v>340289.4643772319</c:v>
                </c:pt>
                <c:pt idx="239">
                  <c:v>100738.22288628877</c:v>
                </c:pt>
                <c:pt idx="240">
                  <c:v>297175.08537457581</c:v>
                </c:pt>
                <c:pt idx="241">
                  <c:v>341643.71277616947</c:v>
                </c:pt>
                <c:pt idx="242">
                  <c:v>152625.30346722715</c:v>
                </c:pt>
                <c:pt idx="243">
                  <c:v>234414.95477085724</c:v>
                </c:pt>
                <c:pt idx="244">
                  <c:v>381938.91977528407</c:v>
                </c:pt>
                <c:pt idx="245">
                  <c:v>413555.15067643509</c:v>
                </c:pt>
                <c:pt idx="246">
                  <c:v>232556.66509803291</c:v>
                </c:pt>
                <c:pt idx="247">
                  <c:v>392968.44047519559</c:v>
                </c:pt>
                <c:pt idx="248">
                  <c:v>256566.26206740434</c:v>
                </c:pt>
                <c:pt idx="249">
                  <c:v>381265.499372805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C78-D944-898A-B94DF64E7D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812239696"/>
        <c:axId val="-1812379472"/>
      </c:scatterChart>
      <c:valAx>
        <c:axId val="-181223969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X Variable 1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812379472"/>
        <c:crosses val="autoZero"/>
        <c:crossBetween val="midCat"/>
      </c:valAx>
      <c:valAx>
        <c:axId val="-1812379472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Residuals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81223969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X Variable 1 Line Fit  Plot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Y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HouseSales_data!$S$84:$S$333</c:f>
              <c:numCache>
                <c:formatCode>General</c:formatCode>
                <c:ptCount val="250"/>
                <c:pt idx="0">
                  <c:v>1230</c:v>
                </c:pt>
                <c:pt idx="1">
                  <c:v>1090</c:v>
                </c:pt>
                <c:pt idx="2">
                  <c:v>970</c:v>
                </c:pt>
                <c:pt idx="3">
                  <c:v>1090</c:v>
                </c:pt>
                <c:pt idx="4">
                  <c:v>1460</c:v>
                </c:pt>
                <c:pt idx="5">
                  <c:v>1010</c:v>
                </c:pt>
                <c:pt idx="6">
                  <c:v>1100</c:v>
                </c:pt>
                <c:pt idx="7">
                  <c:v>1080</c:v>
                </c:pt>
                <c:pt idx="8">
                  <c:v>1100</c:v>
                </c:pt>
                <c:pt idx="9">
                  <c:v>1390</c:v>
                </c:pt>
                <c:pt idx="10">
                  <c:v>1370</c:v>
                </c:pt>
                <c:pt idx="11">
                  <c:v>1120</c:v>
                </c:pt>
                <c:pt idx="12">
                  <c:v>1040</c:v>
                </c:pt>
                <c:pt idx="13">
                  <c:v>1770</c:v>
                </c:pt>
                <c:pt idx="14">
                  <c:v>1310</c:v>
                </c:pt>
                <c:pt idx="15">
                  <c:v>1080</c:v>
                </c:pt>
                <c:pt idx="16">
                  <c:v>1090</c:v>
                </c:pt>
                <c:pt idx="17">
                  <c:v>900</c:v>
                </c:pt>
                <c:pt idx="18">
                  <c:v>1350</c:v>
                </c:pt>
                <c:pt idx="19">
                  <c:v>1340</c:v>
                </c:pt>
                <c:pt idx="20">
                  <c:v>1300</c:v>
                </c:pt>
                <c:pt idx="21">
                  <c:v>1800</c:v>
                </c:pt>
                <c:pt idx="22">
                  <c:v>1560</c:v>
                </c:pt>
                <c:pt idx="23">
                  <c:v>1140</c:v>
                </c:pt>
                <c:pt idx="24">
                  <c:v>1460</c:v>
                </c:pt>
                <c:pt idx="25">
                  <c:v>1520</c:v>
                </c:pt>
                <c:pt idx="26">
                  <c:v>1480</c:v>
                </c:pt>
                <c:pt idx="27">
                  <c:v>2060</c:v>
                </c:pt>
                <c:pt idx="28">
                  <c:v>1530</c:v>
                </c:pt>
                <c:pt idx="29">
                  <c:v>1050</c:v>
                </c:pt>
                <c:pt idx="30">
                  <c:v>1070</c:v>
                </c:pt>
                <c:pt idx="31">
                  <c:v>1670</c:v>
                </c:pt>
                <c:pt idx="32">
                  <c:v>1670</c:v>
                </c:pt>
                <c:pt idx="33">
                  <c:v>1710</c:v>
                </c:pt>
                <c:pt idx="34">
                  <c:v>1010</c:v>
                </c:pt>
                <c:pt idx="35">
                  <c:v>1920</c:v>
                </c:pt>
                <c:pt idx="36">
                  <c:v>1690</c:v>
                </c:pt>
                <c:pt idx="37">
                  <c:v>1810</c:v>
                </c:pt>
                <c:pt idx="38">
                  <c:v>1470</c:v>
                </c:pt>
                <c:pt idx="39">
                  <c:v>1370</c:v>
                </c:pt>
                <c:pt idx="40">
                  <c:v>1000</c:v>
                </c:pt>
                <c:pt idx="41">
                  <c:v>1090</c:v>
                </c:pt>
                <c:pt idx="42">
                  <c:v>1600</c:v>
                </c:pt>
                <c:pt idx="43">
                  <c:v>1700</c:v>
                </c:pt>
                <c:pt idx="44">
                  <c:v>1420</c:v>
                </c:pt>
                <c:pt idx="45">
                  <c:v>1520</c:v>
                </c:pt>
                <c:pt idx="46">
                  <c:v>1670</c:v>
                </c:pt>
                <c:pt idx="47">
                  <c:v>1390</c:v>
                </c:pt>
                <c:pt idx="48">
                  <c:v>1560</c:v>
                </c:pt>
                <c:pt idx="49">
                  <c:v>1710</c:v>
                </c:pt>
                <c:pt idx="50">
                  <c:v>2160</c:v>
                </c:pt>
                <c:pt idx="51">
                  <c:v>1400</c:v>
                </c:pt>
                <c:pt idx="52">
                  <c:v>1510</c:v>
                </c:pt>
                <c:pt idx="53">
                  <c:v>2080</c:v>
                </c:pt>
                <c:pt idx="54">
                  <c:v>980</c:v>
                </c:pt>
                <c:pt idx="55">
                  <c:v>1770</c:v>
                </c:pt>
                <c:pt idx="56">
                  <c:v>890</c:v>
                </c:pt>
                <c:pt idx="57">
                  <c:v>1600</c:v>
                </c:pt>
                <c:pt idx="58">
                  <c:v>1150</c:v>
                </c:pt>
                <c:pt idx="59">
                  <c:v>1870</c:v>
                </c:pt>
                <c:pt idx="60">
                  <c:v>2099</c:v>
                </c:pt>
                <c:pt idx="61">
                  <c:v>1250</c:v>
                </c:pt>
                <c:pt idx="62">
                  <c:v>2100</c:v>
                </c:pt>
                <c:pt idx="63">
                  <c:v>1280</c:v>
                </c:pt>
                <c:pt idx="64">
                  <c:v>1750</c:v>
                </c:pt>
                <c:pt idx="65">
                  <c:v>1880</c:v>
                </c:pt>
                <c:pt idx="66">
                  <c:v>1110</c:v>
                </c:pt>
                <c:pt idx="67">
                  <c:v>2140</c:v>
                </c:pt>
                <c:pt idx="68">
                  <c:v>1870</c:v>
                </c:pt>
                <c:pt idx="69">
                  <c:v>1150</c:v>
                </c:pt>
                <c:pt idx="70">
                  <c:v>1210</c:v>
                </c:pt>
                <c:pt idx="71">
                  <c:v>1760</c:v>
                </c:pt>
                <c:pt idx="72">
                  <c:v>1190</c:v>
                </c:pt>
                <c:pt idx="73">
                  <c:v>1550</c:v>
                </c:pt>
                <c:pt idx="74">
                  <c:v>1654</c:v>
                </c:pt>
                <c:pt idx="75">
                  <c:v>1480</c:v>
                </c:pt>
                <c:pt idx="76">
                  <c:v>1760</c:v>
                </c:pt>
                <c:pt idx="77">
                  <c:v>1390</c:v>
                </c:pt>
                <c:pt idx="78">
                  <c:v>1400</c:v>
                </c:pt>
                <c:pt idx="79">
                  <c:v>1760</c:v>
                </c:pt>
                <c:pt idx="80">
                  <c:v>1380</c:v>
                </c:pt>
                <c:pt idx="81">
                  <c:v>1590</c:v>
                </c:pt>
                <c:pt idx="82">
                  <c:v>1040</c:v>
                </c:pt>
                <c:pt idx="83">
                  <c:v>1890</c:v>
                </c:pt>
                <c:pt idx="84">
                  <c:v>1770</c:v>
                </c:pt>
                <c:pt idx="85">
                  <c:v>1080</c:v>
                </c:pt>
                <c:pt idx="86">
                  <c:v>1460</c:v>
                </c:pt>
                <c:pt idx="87">
                  <c:v>2235</c:v>
                </c:pt>
                <c:pt idx="88">
                  <c:v>2390</c:v>
                </c:pt>
                <c:pt idx="89">
                  <c:v>1240</c:v>
                </c:pt>
                <c:pt idx="90">
                  <c:v>1740</c:v>
                </c:pt>
                <c:pt idx="91">
                  <c:v>1720</c:v>
                </c:pt>
                <c:pt idx="92">
                  <c:v>1930</c:v>
                </c:pt>
                <c:pt idx="93">
                  <c:v>1110</c:v>
                </c:pt>
                <c:pt idx="94">
                  <c:v>1010</c:v>
                </c:pt>
                <c:pt idx="95">
                  <c:v>940</c:v>
                </c:pt>
                <c:pt idx="96">
                  <c:v>1250</c:v>
                </c:pt>
                <c:pt idx="97">
                  <c:v>1180</c:v>
                </c:pt>
                <c:pt idx="98">
                  <c:v>1860</c:v>
                </c:pt>
                <c:pt idx="99">
                  <c:v>1170</c:v>
                </c:pt>
                <c:pt idx="100">
                  <c:v>1370</c:v>
                </c:pt>
                <c:pt idx="101">
                  <c:v>1180</c:v>
                </c:pt>
                <c:pt idx="102">
                  <c:v>1680</c:v>
                </c:pt>
                <c:pt idx="103">
                  <c:v>1150</c:v>
                </c:pt>
                <c:pt idx="104">
                  <c:v>1320</c:v>
                </c:pt>
                <c:pt idx="105">
                  <c:v>1940</c:v>
                </c:pt>
                <c:pt idx="106">
                  <c:v>1800</c:v>
                </c:pt>
                <c:pt idx="107">
                  <c:v>1150</c:v>
                </c:pt>
                <c:pt idx="108">
                  <c:v>1640</c:v>
                </c:pt>
                <c:pt idx="109">
                  <c:v>1410</c:v>
                </c:pt>
                <c:pt idx="110">
                  <c:v>1280</c:v>
                </c:pt>
                <c:pt idx="111">
                  <c:v>1360</c:v>
                </c:pt>
                <c:pt idx="112">
                  <c:v>1110</c:v>
                </c:pt>
                <c:pt idx="113">
                  <c:v>1860</c:v>
                </c:pt>
                <c:pt idx="114">
                  <c:v>2120</c:v>
                </c:pt>
                <c:pt idx="115">
                  <c:v>1540</c:v>
                </c:pt>
                <c:pt idx="116">
                  <c:v>1730</c:v>
                </c:pt>
                <c:pt idx="117">
                  <c:v>2070</c:v>
                </c:pt>
                <c:pt idx="118">
                  <c:v>1800</c:v>
                </c:pt>
                <c:pt idx="119">
                  <c:v>1410</c:v>
                </c:pt>
                <c:pt idx="120">
                  <c:v>1860</c:v>
                </c:pt>
                <c:pt idx="121">
                  <c:v>1320</c:v>
                </c:pt>
                <c:pt idx="122">
                  <c:v>2270</c:v>
                </c:pt>
                <c:pt idx="123">
                  <c:v>1800</c:v>
                </c:pt>
                <c:pt idx="124">
                  <c:v>2050</c:v>
                </c:pt>
                <c:pt idx="125">
                  <c:v>1480</c:v>
                </c:pt>
                <c:pt idx="126">
                  <c:v>1720</c:v>
                </c:pt>
                <c:pt idx="127">
                  <c:v>1170</c:v>
                </c:pt>
                <c:pt idx="128">
                  <c:v>2090</c:v>
                </c:pt>
                <c:pt idx="129">
                  <c:v>2393</c:v>
                </c:pt>
                <c:pt idx="130">
                  <c:v>1960</c:v>
                </c:pt>
                <c:pt idx="131">
                  <c:v>1480</c:v>
                </c:pt>
                <c:pt idx="132">
                  <c:v>1840</c:v>
                </c:pt>
                <c:pt idx="133">
                  <c:v>2030</c:v>
                </c:pt>
                <c:pt idx="134">
                  <c:v>1280</c:v>
                </c:pt>
                <c:pt idx="135">
                  <c:v>2800</c:v>
                </c:pt>
                <c:pt idx="136">
                  <c:v>1800</c:v>
                </c:pt>
                <c:pt idx="137">
                  <c:v>1640</c:v>
                </c:pt>
                <c:pt idx="138">
                  <c:v>1150</c:v>
                </c:pt>
                <c:pt idx="139">
                  <c:v>2600</c:v>
                </c:pt>
                <c:pt idx="140">
                  <c:v>1620</c:v>
                </c:pt>
                <c:pt idx="141">
                  <c:v>1130</c:v>
                </c:pt>
                <c:pt idx="142">
                  <c:v>1620</c:v>
                </c:pt>
                <c:pt idx="143">
                  <c:v>1100</c:v>
                </c:pt>
                <c:pt idx="144">
                  <c:v>1120</c:v>
                </c:pt>
                <c:pt idx="145">
                  <c:v>1300</c:v>
                </c:pt>
                <c:pt idx="146">
                  <c:v>1180</c:v>
                </c:pt>
                <c:pt idx="147">
                  <c:v>1540</c:v>
                </c:pt>
                <c:pt idx="148">
                  <c:v>1150</c:v>
                </c:pt>
                <c:pt idx="149">
                  <c:v>2060</c:v>
                </c:pt>
                <c:pt idx="150">
                  <c:v>1570</c:v>
                </c:pt>
                <c:pt idx="151">
                  <c:v>1860</c:v>
                </c:pt>
                <c:pt idx="152">
                  <c:v>1950</c:v>
                </c:pt>
                <c:pt idx="153">
                  <c:v>1520</c:v>
                </c:pt>
                <c:pt idx="154">
                  <c:v>1760</c:v>
                </c:pt>
                <c:pt idx="155">
                  <c:v>1680</c:v>
                </c:pt>
                <c:pt idx="156">
                  <c:v>1350</c:v>
                </c:pt>
                <c:pt idx="157">
                  <c:v>1560</c:v>
                </c:pt>
                <c:pt idx="158">
                  <c:v>1180</c:v>
                </c:pt>
                <c:pt idx="159">
                  <c:v>1670</c:v>
                </c:pt>
                <c:pt idx="160">
                  <c:v>1130</c:v>
                </c:pt>
                <c:pt idx="161">
                  <c:v>1453</c:v>
                </c:pt>
                <c:pt idx="162">
                  <c:v>900</c:v>
                </c:pt>
                <c:pt idx="163">
                  <c:v>2370</c:v>
                </c:pt>
                <c:pt idx="164">
                  <c:v>1550</c:v>
                </c:pt>
                <c:pt idx="165">
                  <c:v>1520</c:v>
                </c:pt>
                <c:pt idx="166">
                  <c:v>1500</c:v>
                </c:pt>
                <c:pt idx="167">
                  <c:v>2020</c:v>
                </c:pt>
                <c:pt idx="168">
                  <c:v>2060</c:v>
                </c:pt>
                <c:pt idx="169">
                  <c:v>1800</c:v>
                </c:pt>
                <c:pt idx="170">
                  <c:v>2990</c:v>
                </c:pt>
                <c:pt idx="171">
                  <c:v>2190</c:v>
                </c:pt>
                <c:pt idx="172">
                  <c:v>2070</c:v>
                </c:pt>
                <c:pt idx="173">
                  <c:v>2060</c:v>
                </c:pt>
                <c:pt idx="174">
                  <c:v>1540</c:v>
                </c:pt>
                <c:pt idx="175">
                  <c:v>1900</c:v>
                </c:pt>
                <c:pt idx="176">
                  <c:v>1610</c:v>
                </c:pt>
                <c:pt idx="177">
                  <c:v>1610</c:v>
                </c:pt>
                <c:pt idx="178">
                  <c:v>1810</c:v>
                </c:pt>
                <c:pt idx="179">
                  <c:v>1230</c:v>
                </c:pt>
                <c:pt idx="180">
                  <c:v>1710</c:v>
                </c:pt>
                <c:pt idx="181">
                  <c:v>2000</c:v>
                </c:pt>
                <c:pt idx="182">
                  <c:v>3150</c:v>
                </c:pt>
                <c:pt idx="183">
                  <c:v>1720</c:v>
                </c:pt>
                <c:pt idx="184">
                  <c:v>1570</c:v>
                </c:pt>
                <c:pt idx="185">
                  <c:v>1540</c:v>
                </c:pt>
                <c:pt idx="186">
                  <c:v>1980</c:v>
                </c:pt>
                <c:pt idx="187">
                  <c:v>1760</c:v>
                </c:pt>
                <c:pt idx="188">
                  <c:v>2180</c:v>
                </c:pt>
                <c:pt idx="189">
                  <c:v>1800</c:v>
                </c:pt>
                <c:pt idx="190">
                  <c:v>2060</c:v>
                </c:pt>
                <c:pt idx="191">
                  <c:v>1300</c:v>
                </c:pt>
                <c:pt idx="192">
                  <c:v>2030</c:v>
                </c:pt>
                <c:pt idx="193">
                  <c:v>2570</c:v>
                </c:pt>
                <c:pt idx="194">
                  <c:v>2910</c:v>
                </c:pt>
                <c:pt idx="195">
                  <c:v>1830</c:v>
                </c:pt>
                <c:pt idx="196">
                  <c:v>1590</c:v>
                </c:pt>
                <c:pt idx="197">
                  <c:v>3800</c:v>
                </c:pt>
                <c:pt idx="198">
                  <c:v>1760</c:v>
                </c:pt>
                <c:pt idx="199">
                  <c:v>1640</c:v>
                </c:pt>
                <c:pt idx="200">
                  <c:v>1850</c:v>
                </c:pt>
                <c:pt idx="201">
                  <c:v>2330</c:v>
                </c:pt>
                <c:pt idx="202">
                  <c:v>2490</c:v>
                </c:pt>
                <c:pt idx="203">
                  <c:v>1290</c:v>
                </c:pt>
                <c:pt idx="204">
                  <c:v>2150</c:v>
                </c:pt>
                <c:pt idx="205">
                  <c:v>1960</c:v>
                </c:pt>
                <c:pt idx="206">
                  <c:v>1520</c:v>
                </c:pt>
                <c:pt idx="207">
                  <c:v>2540</c:v>
                </c:pt>
                <c:pt idx="208">
                  <c:v>1720</c:v>
                </c:pt>
                <c:pt idx="209">
                  <c:v>1990</c:v>
                </c:pt>
                <c:pt idx="210">
                  <c:v>1530</c:v>
                </c:pt>
                <c:pt idx="211">
                  <c:v>3870</c:v>
                </c:pt>
                <c:pt idx="212">
                  <c:v>3310</c:v>
                </c:pt>
                <c:pt idx="213">
                  <c:v>2260</c:v>
                </c:pt>
                <c:pt idx="214">
                  <c:v>2370</c:v>
                </c:pt>
                <c:pt idx="215">
                  <c:v>3420</c:v>
                </c:pt>
                <c:pt idx="216">
                  <c:v>1610</c:v>
                </c:pt>
                <c:pt idx="217">
                  <c:v>3600</c:v>
                </c:pt>
                <c:pt idx="218">
                  <c:v>1490</c:v>
                </c:pt>
                <c:pt idx="219">
                  <c:v>2570</c:v>
                </c:pt>
                <c:pt idx="220">
                  <c:v>1820</c:v>
                </c:pt>
                <c:pt idx="221">
                  <c:v>2430</c:v>
                </c:pt>
                <c:pt idx="222">
                  <c:v>2080</c:v>
                </c:pt>
                <c:pt idx="223">
                  <c:v>1650</c:v>
                </c:pt>
                <c:pt idx="224">
                  <c:v>1670</c:v>
                </c:pt>
                <c:pt idx="225">
                  <c:v>2090</c:v>
                </c:pt>
                <c:pt idx="226">
                  <c:v>2100</c:v>
                </c:pt>
                <c:pt idx="227">
                  <c:v>2470</c:v>
                </c:pt>
                <c:pt idx="228">
                  <c:v>2160</c:v>
                </c:pt>
                <c:pt idx="229">
                  <c:v>1760</c:v>
                </c:pt>
                <c:pt idx="230">
                  <c:v>2420</c:v>
                </c:pt>
                <c:pt idx="231">
                  <c:v>3100</c:v>
                </c:pt>
                <c:pt idx="232">
                  <c:v>1360</c:v>
                </c:pt>
                <c:pt idx="233">
                  <c:v>3190</c:v>
                </c:pt>
                <c:pt idx="234">
                  <c:v>2270</c:v>
                </c:pt>
                <c:pt idx="235">
                  <c:v>2206</c:v>
                </c:pt>
                <c:pt idx="236">
                  <c:v>2060</c:v>
                </c:pt>
                <c:pt idx="237">
                  <c:v>2590</c:v>
                </c:pt>
                <c:pt idx="238">
                  <c:v>1940</c:v>
                </c:pt>
                <c:pt idx="239">
                  <c:v>3176</c:v>
                </c:pt>
                <c:pt idx="240">
                  <c:v>2240</c:v>
                </c:pt>
                <c:pt idx="241">
                  <c:v>2060</c:v>
                </c:pt>
                <c:pt idx="242">
                  <c:v>3070</c:v>
                </c:pt>
                <c:pt idx="243">
                  <c:v>2660</c:v>
                </c:pt>
                <c:pt idx="244">
                  <c:v>2160</c:v>
                </c:pt>
                <c:pt idx="245">
                  <c:v>2030</c:v>
                </c:pt>
                <c:pt idx="246">
                  <c:v>2979</c:v>
                </c:pt>
                <c:pt idx="247">
                  <c:v>2170</c:v>
                </c:pt>
                <c:pt idx="248">
                  <c:v>3050</c:v>
                </c:pt>
                <c:pt idx="249">
                  <c:v>2440</c:v>
                </c:pt>
              </c:numCache>
            </c:numRef>
          </c:xVal>
          <c:yVal>
            <c:numRef>
              <c:f>HouseSales_data!$P$84:$P$333</c:f>
              <c:numCache>
                <c:formatCode>General</c:formatCode>
                <c:ptCount val="250"/>
                <c:pt idx="0">
                  <c:v>125000</c:v>
                </c:pt>
                <c:pt idx="1">
                  <c:v>143000</c:v>
                </c:pt>
                <c:pt idx="2">
                  <c:v>156000</c:v>
                </c:pt>
                <c:pt idx="3">
                  <c:v>158000</c:v>
                </c:pt>
                <c:pt idx="4">
                  <c:v>175000</c:v>
                </c:pt>
                <c:pt idx="5">
                  <c:v>179900</c:v>
                </c:pt>
                <c:pt idx="6">
                  <c:v>184000</c:v>
                </c:pt>
                <c:pt idx="7">
                  <c:v>185000</c:v>
                </c:pt>
                <c:pt idx="8">
                  <c:v>190000</c:v>
                </c:pt>
                <c:pt idx="9">
                  <c:v>190500</c:v>
                </c:pt>
                <c:pt idx="10">
                  <c:v>199950</c:v>
                </c:pt>
                <c:pt idx="11">
                  <c:v>202500</c:v>
                </c:pt>
                <c:pt idx="12">
                  <c:v>212000</c:v>
                </c:pt>
                <c:pt idx="13">
                  <c:v>215000</c:v>
                </c:pt>
                <c:pt idx="14">
                  <c:v>216000</c:v>
                </c:pt>
                <c:pt idx="15">
                  <c:v>219000</c:v>
                </c:pt>
                <c:pt idx="16">
                  <c:v>219500</c:v>
                </c:pt>
                <c:pt idx="17">
                  <c:v>225000</c:v>
                </c:pt>
                <c:pt idx="18">
                  <c:v>225000</c:v>
                </c:pt>
                <c:pt idx="19">
                  <c:v>230000</c:v>
                </c:pt>
                <c:pt idx="20">
                  <c:v>232000</c:v>
                </c:pt>
                <c:pt idx="21">
                  <c:v>237000</c:v>
                </c:pt>
                <c:pt idx="22">
                  <c:v>239950</c:v>
                </c:pt>
                <c:pt idx="23">
                  <c:v>239950</c:v>
                </c:pt>
                <c:pt idx="24">
                  <c:v>240000</c:v>
                </c:pt>
                <c:pt idx="25">
                  <c:v>241000</c:v>
                </c:pt>
                <c:pt idx="26">
                  <c:v>243000</c:v>
                </c:pt>
                <c:pt idx="27">
                  <c:v>244615</c:v>
                </c:pt>
                <c:pt idx="28">
                  <c:v>245000</c:v>
                </c:pt>
                <c:pt idx="29">
                  <c:v>249000</c:v>
                </c:pt>
                <c:pt idx="30">
                  <c:v>249000</c:v>
                </c:pt>
                <c:pt idx="31">
                  <c:v>252000</c:v>
                </c:pt>
                <c:pt idx="32">
                  <c:v>252000</c:v>
                </c:pt>
                <c:pt idx="33">
                  <c:v>255000</c:v>
                </c:pt>
                <c:pt idx="34">
                  <c:v>259950</c:v>
                </c:pt>
                <c:pt idx="35">
                  <c:v>260000</c:v>
                </c:pt>
                <c:pt idx="36">
                  <c:v>260000</c:v>
                </c:pt>
                <c:pt idx="37">
                  <c:v>261000</c:v>
                </c:pt>
                <c:pt idx="38">
                  <c:v>264000</c:v>
                </c:pt>
                <c:pt idx="39">
                  <c:v>264500</c:v>
                </c:pt>
                <c:pt idx="40">
                  <c:v>265000</c:v>
                </c:pt>
                <c:pt idx="41">
                  <c:v>267000</c:v>
                </c:pt>
                <c:pt idx="42">
                  <c:v>267500</c:v>
                </c:pt>
                <c:pt idx="43">
                  <c:v>268000</c:v>
                </c:pt>
                <c:pt idx="44">
                  <c:v>269000</c:v>
                </c:pt>
                <c:pt idx="45">
                  <c:v>269950</c:v>
                </c:pt>
                <c:pt idx="46">
                  <c:v>270000</c:v>
                </c:pt>
                <c:pt idx="47">
                  <c:v>270000</c:v>
                </c:pt>
                <c:pt idx="48">
                  <c:v>273000</c:v>
                </c:pt>
                <c:pt idx="49">
                  <c:v>273148</c:v>
                </c:pt>
                <c:pt idx="50">
                  <c:v>277000</c:v>
                </c:pt>
                <c:pt idx="51">
                  <c:v>279900</c:v>
                </c:pt>
                <c:pt idx="52">
                  <c:v>279950</c:v>
                </c:pt>
                <c:pt idx="53">
                  <c:v>280000</c:v>
                </c:pt>
                <c:pt idx="54">
                  <c:v>280000</c:v>
                </c:pt>
                <c:pt idx="55">
                  <c:v>280000</c:v>
                </c:pt>
                <c:pt idx="56">
                  <c:v>283000</c:v>
                </c:pt>
                <c:pt idx="57">
                  <c:v>285000</c:v>
                </c:pt>
                <c:pt idx="58">
                  <c:v>287000</c:v>
                </c:pt>
                <c:pt idx="59">
                  <c:v>288400</c:v>
                </c:pt>
                <c:pt idx="60">
                  <c:v>289950</c:v>
                </c:pt>
                <c:pt idx="61">
                  <c:v>295000</c:v>
                </c:pt>
                <c:pt idx="62">
                  <c:v>299000</c:v>
                </c:pt>
                <c:pt idx="63">
                  <c:v>299500</c:v>
                </c:pt>
                <c:pt idx="64">
                  <c:v>300000</c:v>
                </c:pt>
                <c:pt idx="65">
                  <c:v>300000</c:v>
                </c:pt>
                <c:pt idx="66">
                  <c:v>302000</c:v>
                </c:pt>
                <c:pt idx="67">
                  <c:v>302000</c:v>
                </c:pt>
                <c:pt idx="68">
                  <c:v>306000</c:v>
                </c:pt>
                <c:pt idx="69">
                  <c:v>310000</c:v>
                </c:pt>
                <c:pt idx="70">
                  <c:v>310000</c:v>
                </c:pt>
                <c:pt idx="71">
                  <c:v>310000</c:v>
                </c:pt>
                <c:pt idx="72">
                  <c:v>311000</c:v>
                </c:pt>
                <c:pt idx="73">
                  <c:v>313000</c:v>
                </c:pt>
                <c:pt idx="74">
                  <c:v>314950</c:v>
                </c:pt>
                <c:pt idx="75">
                  <c:v>315000</c:v>
                </c:pt>
                <c:pt idx="76">
                  <c:v>317000</c:v>
                </c:pt>
                <c:pt idx="77">
                  <c:v>317000</c:v>
                </c:pt>
                <c:pt idx="78">
                  <c:v>320000</c:v>
                </c:pt>
                <c:pt idx="79">
                  <c:v>322000</c:v>
                </c:pt>
                <c:pt idx="80">
                  <c:v>322000</c:v>
                </c:pt>
                <c:pt idx="81">
                  <c:v>324500</c:v>
                </c:pt>
                <c:pt idx="82">
                  <c:v>324950</c:v>
                </c:pt>
                <c:pt idx="83">
                  <c:v>325000</c:v>
                </c:pt>
                <c:pt idx="84">
                  <c:v>327500</c:v>
                </c:pt>
                <c:pt idx="85">
                  <c:v>329500</c:v>
                </c:pt>
                <c:pt idx="86">
                  <c:v>337000</c:v>
                </c:pt>
                <c:pt idx="87">
                  <c:v>337000</c:v>
                </c:pt>
                <c:pt idx="88">
                  <c:v>339950</c:v>
                </c:pt>
                <c:pt idx="89">
                  <c:v>340000</c:v>
                </c:pt>
                <c:pt idx="90">
                  <c:v>340000</c:v>
                </c:pt>
                <c:pt idx="91">
                  <c:v>341000</c:v>
                </c:pt>
                <c:pt idx="92">
                  <c:v>342000</c:v>
                </c:pt>
                <c:pt idx="93">
                  <c:v>345000</c:v>
                </c:pt>
                <c:pt idx="94">
                  <c:v>347000</c:v>
                </c:pt>
                <c:pt idx="95">
                  <c:v>347000</c:v>
                </c:pt>
                <c:pt idx="96">
                  <c:v>350000</c:v>
                </c:pt>
                <c:pt idx="97">
                  <c:v>350000</c:v>
                </c:pt>
                <c:pt idx="98">
                  <c:v>350000</c:v>
                </c:pt>
                <c:pt idx="99">
                  <c:v>352500</c:v>
                </c:pt>
                <c:pt idx="100">
                  <c:v>354800</c:v>
                </c:pt>
                <c:pt idx="101">
                  <c:v>355000</c:v>
                </c:pt>
                <c:pt idx="102">
                  <c:v>356000</c:v>
                </c:pt>
                <c:pt idx="103">
                  <c:v>358000</c:v>
                </c:pt>
                <c:pt idx="104">
                  <c:v>359000</c:v>
                </c:pt>
                <c:pt idx="105">
                  <c:v>359950</c:v>
                </c:pt>
                <c:pt idx="106">
                  <c:v>360000</c:v>
                </c:pt>
                <c:pt idx="107">
                  <c:v>361000</c:v>
                </c:pt>
                <c:pt idx="108">
                  <c:v>365000</c:v>
                </c:pt>
                <c:pt idx="109">
                  <c:v>367500</c:v>
                </c:pt>
                <c:pt idx="110">
                  <c:v>368000</c:v>
                </c:pt>
                <c:pt idx="111">
                  <c:v>369950</c:v>
                </c:pt>
                <c:pt idx="112">
                  <c:v>369950</c:v>
                </c:pt>
                <c:pt idx="113">
                  <c:v>370000</c:v>
                </c:pt>
                <c:pt idx="114">
                  <c:v>375000</c:v>
                </c:pt>
                <c:pt idx="115">
                  <c:v>376000</c:v>
                </c:pt>
                <c:pt idx="116">
                  <c:v>379260</c:v>
                </c:pt>
                <c:pt idx="117">
                  <c:v>379500</c:v>
                </c:pt>
                <c:pt idx="118">
                  <c:v>379900</c:v>
                </c:pt>
                <c:pt idx="119">
                  <c:v>383000</c:v>
                </c:pt>
                <c:pt idx="120">
                  <c:v>385000</c:v>
                </c:pt>
                <c:pt idx="121">
                  <c:v>385000</c:v>
                </c:pt>
                <c:pt idx="122">
                  <c:v>390000</c:v>
                </c:pt>
                <c:pt idx="123">
                  <c:v>391000</c:v>
                </c:pt>
                <c:pt idx="124">
                  <c:v>394950</c:v>
                </c:pt>
                <c:pt idx="125">
                  <c:v>398000</c:v>
                </c:pt>
                <c:pt idx="126">
                  <c:v>399950</c:v>
                </c:pt>
                <c:pt idx="127">
                  <c:v>400000</c:v>
                </c:pt>
                <c:pt idx="128">
                  <c:v>400000</c:v>
                </c:pt>
                <c:pt idx="129">
                  <c:v>400000</c:v>
                </c:pt>
                <c:pt idx="130">
                  <c:v>402000</c:v>
                </c:pt>
                <c:pt idx="131">
                  <c:v>402500</c:v>
                </c:pt>
                <c:pt idx="132">
                  <c:v>403000</c:v>
                </c:pt>
                <c:pt idx="133">
                  <c:v>404000</c:v>
                </c:pt>
                <c:pt idx="134">
                  <c:v>405000</c:v>
                </c:pt>
                <c:pt idx="135">
                  <c:v>408000</c:v>
                </c:pt>
                <c:pt idx="136">
                  <c:v>410000</c:v>
                </c:pt>
                <c:pt idx="137">
                  <c:v>410000</c:v>
                </c:pt>
                <c:pt idx="138">
                  <c:v>410500</c:v>
                </c:pt>
                <c:pt idx="139">
                  <c:v>415000</c:v>
                </c:pt>
                <c:pt idx="140">
                  <c:v>415000</c:v>
                </c:pt>
                <c:pt idx="141">
                  <c:v>420000</c:v>
                </c:pt>
                <c:pt idx="142">
                  <c:v>420000</c:v>
                </c:pt>
                <c:pt idx="143">
                  <c:v>423000</c:v>
                </c:pt>
                <c:pt idx="144">
                  <c:v>425000</c:v>
                </c:pt>
                <c:pt idx="145">
                  <c:v>425000</c:v>
                </c:pt>
                <c:pt idx="146">
                  <c:v>425000</c:v>
                </c:pt>
                <c:pt idx="147">
                  <c:v>430000</c:v>
                </c:pt>
                <c:pt idx="148">
                  <c:v>436000</c:v>
                </c:pt>
                <c:pt idx="149">
                  <c:v>440000</c:v>
                </c:pt>
                <c:pt idx="150">
                  <c:v>440000</c:v>
                </c:pt>
                <c:pt idx="151">
                  <c:v>445000</c:v>
                </c:pt>
                <c:pt idx="152">
                  <c:v>447500</c:v>
                </c:pt>
                <c:pt idx="153">
                  <c:v>450000</c:v>
                </c:pt>
                <c:pt idx="154">
                  <c:v>450000</c:v>
                </c:pt>
                <c:pt idx="155">
                  <c:v>450000</c:v>
                </c:pt>
                <c:pt idx="156">
                  <c:v>450000</c:v>
                </c:pt>
                <c:pt idx="157">
                  <c:v>451000</c:v>
                </c:pt>
                <c:pt idx="158">
                  <c:v>455000</c:v>
                </c:pt>
                <c:pt idx="159">
                  <c:v>460000</c:v>
                </c:pt>
                <c:pt idx="160">
                  <c:v>460000</c:v>
                </c:pt>
                <c:pt idx="161">
                  <c:v>460000</c:v>
                </c:pt>
                <c:pt idx="162">
                  <c:v>465000</c:v>
                </c:pt>
                <c:pt idx="163">
                  <c:v>475000</c:v>
                </c:pt>
                <c:pt idx="164">
                  <c:v>475000</c:v>
                </c:pt>
                <c:pt idx="165">
                  <c:v>475580</c:v>
                </c:pt>
                <c:pt idx="166">
                  <c:v>485000</c:v>
                </c:pt>
                <c:pt idx="167">
                  <c:v>490000</c:v>
                </c:pt>
                <c:pt idx="168">
                  <c:v>499950</c:v>
                </c:pt>
                <c:pt idx="169">
                  <c:v>500000</c:v>
                </c:pt>
                <c:pt idx="170">
                  <c:v>500000</c:v>
                </c:pt>
                <c:pt idx="171">
                  <c:v>503000</c:v>
                </c:pt>
                <c:pt idx="172">
                  <c:v>503000</c:v>
                </c:pt>
                <c:pt idx="173">
                  <c:v>510000</c:v>
                </c:pt>
                <c:pt idx="174">
                  <c:v>512031</c:v>
                </c:pt>
                <c:pt idx="175">
                  <c:v>512500</c:v>
                </c:pt>
                <c:pt idx="176">
                  <c:v>512500</c:v>
                </c:pt>
                <c:pt idx="177">
                  <c:v>514000</c:v>
                </c:pt>
                <c:pt idx="178">
                  <c:v>517500</c:v>
                </c:pt>
                <c:pt idx="179">
                  <c:v>522000</c:v>
                </c:pt>
                <c:pt idx="180">
                  <c:v>522500</c:v>
                </c:pt>
                <c:pt idx="181">
                  <c:v>526000</c:v>
                </c:pt>
                <c:pt idx="182">
                  <c:v>530000</c:v>
                </c:pt>
                <c:pt idx="183">
                  <c:v>540000</c:v>
                </c:pt>
                <c:pt idx="184">
                  <c:v>547000</c:v>
                </c:pt>
                <c:pt idx="185">
                  <c:v>549000</c:v>
                </c:pt>
                <c:pt idx="186">
                  <c:v>550000</c:v>
                </c:pt>
                <c:pt idx="187">
                  <c:v>554000</c:v>
                </c:pt>
                <c:pt idx="188">
                  <c:v>555000</c:v>
                </c:pt>
                <c:pt idx="189">
                  <c:v>556000</c:v>
                </c:pt>
                <c:pt idx="190">
                  <c:v>560000</c:v>
                </c:pt>
                <c:pt idx="191">
                  <c:v>560000</c:v>
                </c:pt>
                <c:pt idx="192">
                  <c:v>565000</c:v>
                </c:pt>
                <c:pt idx="193">
                  <c:v>567500</c:v>
                </c:pt>
                <c:pt idx="194">
                  <c:v>570000</c:v>
                </c:pt>
                <c:pt idx="195">
                  <c:v>572000</c:v>
                </c:pt>
                <c:pt idx="196">
                  <c:v>572500</c:v>
                </c:pt>
                <c:pt idx="197">
                  <c:v>575000</c:v>
                </c:pt>
                <c:pt idx="198">
                  <c:v>577000</c:v>
                </c:pt>
                <c:pt idx="199">
                  <c:v>580000</c:v>
                </c:pt>
                <c:pt idx="200">
                  <c:v>585000</c:v>
                </c:pt>
                <c:pt idx="201">
                  <c:v>585000</c:v>
                </c:pt>
                <c:pt idx="202">
                  <c:v>590000</c:v>
                </c:pt>
                <c:pt idx="203">
                  <c:v>590000</c:v>
                </c:pt>
                <c:pt idx="204">
                  <c:v>597500</c:v>
                </c:pt>
                <c:pt idx="205">
                  <c:v>599000</c:v>
                </c:pt>
                <c:pt idx="206">
                  <c:v>600000</c:v>
                </c:pt>
                <c:pt idx="207">
                  <c:v>600000</c:v>
                </c:pt>
                <c:pt idx="208">
                  <c:v>615000</c:v>
                </c:pt>
                <c:pt idx="209">
                  <c:v>619000</c:v>
                </c:pt>
                <c:pt idx="210">
                  <c:v>640000</c:v>
                </c:pt>
                <c:pt idx="211">
                  <c:v>645000</c:v>
                </c:pt>
                <c:pt idx="212">
                  <c:v>649950</c:v>
                </c:pt>
                <c:pt idx="213">
                  <c:v>651000</c:v>
                </c:pt>
                <c:pt idx="214">
                  <c:v>655000</c:v>
                </c:pt>
                <c:pt idx="215">
                  <c:v>657044</c:v>
                </c:pt>
                <c:pt idx="216">
                  <c:v>659950</c:v>
                </c:pt>
                <c:pt idx="217">
                  <c:v>660000</c:v>
                </c:pt>
                <c:pt idx="218">
                  <c:v>670000</c:v>
                </c:pt>
                <c:pt idx="219">
                  <c:v>670000</c:v>
                </c:pt>
                <c:pt idx="220">
                  <c:v>680000</c:v>
                </c:pt>
                <c:pt idx="221">
                  <c:v>690000</c:v>
                </c:pt>
                <c:pt idx="222">
                  <c:v>700000</c:v>
                </c:pt>
                <c:pt idx="223">
                  <c:v>710000</c:v>
                </c:pt>
                <c:pt idx="224">
                  <c:v>715000</c:v>
                </c:pt>
                <c:pt idx="225">
                  <c:v>717500</c:v>
                </c:pt>
                <c:pt idx="226">
                  <c:v>720000</c:v>
                </c:pt>
                <c:pt idx="227">
                  <c:v>732500</c:v>
                </c:pt>
                <c:pt idx="228">
                  <c:v>733000</c:v>
                </c:pt>
                <c:pt idx="229">
                  <c:v>750000</c:v>
                </c:pt>
                <c:pt idx="230">
                  <c:v>752888</c:v>
                </c:pt>
                <c:pt idx="231">
                  <c:v>759950</c:v>
                </c:pt>
                <c:pt idx="232">
                  <c:v>763000</c:v>
                </c:pt>
                <c:pt idx="233">
                  <c:v>765000</c:v>
                </c:pt>
                <c:pt idx="234">
                  <c:v>766000</c:v>
                </c:pt>
                <c:pt idx="235">
                  <c:v>780000</c:v>
                </c:pt>
                <c:pt idx="236">
                  <c:v>800000</c:v>
                </c:pt>
                <c:pt idx="237">
                  <c:v>809000</c:v>
                </c:pt>
                <c:pt idx="238">
                  <c:v>815000</c:v>
                </c:pt>
                <c:pt idx="239">
                  <c:v>819000</c:v>
                </c:pt>
                <c:pt idx="240">
                  <c:v>831000</c:v>
                </c:pt>
                <c:pt idx="241">
                  <c:v>840000</c:v>
                </c:pt>
                <c:pt idx="242">
                  <c:v>850000</c:v>
                </c:pt>
                <c:pt idx="243">
                  <c:v>851000</c:v>
                </c:pt>
                <c:pt idx="244">
                  <c:v>900000</c:v>
                </c:pt>
                <c:pt idx="245">
                  <c:v>906000</c:v>
                </c:pt>
                <c:pt idx="246">
                  <c:v>912000</c:v>
                </c:pt>
                <c:pt idx="247">
                  <c:v>913000</c:v>
                </c:pt>
                <c:pt idx="248">
                  <c:v>950000</c:v>
                </c:pt>
                <c:pt idx="249">
                  <c:v>954500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ECC-804B-B962-6C99F76C3287}"/>
            </c:ext>
          </c:extLst>
        </c:ser>
        <c:ser>
          <c:idx val="1"/>
          <c:order val="1"/>
          <c:tx>
            <c:v>Predicted Y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HouseSales_data!$S$84:$S$333</c:f>
              <c:numCache>
                <c:formatCode>General</c:formatCode>
                <c:ptCount val="250"/>
                <c:pt idx="0">
                  <c:v>1230</c:v>
                </c:pt>
                <c:pt idx="1">
                  <c:v>1090</c:v>
                </c:pt>
                <c:pt idx="2">
                  <c:v>970</c:v>
                </c:pt>
                <c:pt idx="3">
                  <c:v>1090</c:v>
                </c:pt>
                <c:pt idx="4">
                  <c:v>1460</c:v>
                </c:pt>
                <c:pt idx="5">
                  <c:v>1010</c:v>
                </c:pt>
                <c:pt idx="6">
                  <c:v>1100</c:v>
                </c:pt>
                <c:pt idx="7">
                  <c:v>1080</c:v>
                </c:pt>
                <c:pt idx="8">
                  <c:v>1100</c:v>
                </c:pt>
                <c:pt idx="9">
                  <c:v>1390</c:v>
                </c:pt>
                <c:pt idx="10">
                  <c:v>1370</c:v>
                </c:pt>
                <c:pt idx="11">
                  <c:v>1120</c:v>
                </c:pt>
                <c:pt idx="12">
                  <c:v>1040</c:v>
                </c:pt>
                <c:pt idx="13">
                  <c:v>1770</c:v>
                </c:pt>
                <c:pt idx="14">
                  <c:v>1310</c:v>
                </c:pt>
                <c:pt idx="15">
                  <c:v>1080</c:v>
                </c:pt>
                <c:pt idx="16">
                  <c:v>1090</c:v>
                </c:pt>
                <c:pt idx="17">
                  <c:v>900</c:v>
                </c:pt>
                <c:pt idx="18">
                  <c:v>1350</c:v>
                </c:pt>
                <c:pt idx="19">
                  <c:v>1340</c:v>
                </c:pt>
                <c:pt idx="20">
                  <c:v>1300</c:v>
                </c:pt>
                <c:pt idx="21">
                  <c:v>1800</c:v>
                </c:pt>
                <c:pt idx="22">
                  <c:v>1560</c:v>
                </c:pt>
                <c:pt idx="23">
                  <c:v>1140</c:v>
                </c:pt>
                <c:pt idx="24">
                  <c:v>1460</c:v>
                </c:pt>
                <c:pt idx="25">
                  <c:v>1520</c:v>
                </c:pt>
                <c:pt idx="26">
                  <c:v>1480</c:v>
                </c:pt>
                <c:pt idx="27">
                  <c:v>2060</c:v>
                </c:pt>
                <c:pt idx="28">
                  <c:v>1530</c:v>
                </c:pt>
                <c:pt idx="29">
                  <c:v>1050</c:v>
                </c:pt>
                <c:pt idx="30">
                  <c:v>1070</c:v>
                </c:pt>
                <c:pt idx="31">
                  <c:v>1670</c:v>
                </c:pt>
                <c:pt idx="32">
                  <c:v>1670</c:v>
                </c:pt>
                <c:pt idx="33">
                  <c:v>1710</c:v>
                </c:pt>
                <c:pt idx="34">
                  <c:v>1010</c:v>
                </c:pt>
                <c:pt idx="35">
                  <c:v>1920</c:v>
                </c:pt>
                <c:pt idx="36">
                  <c:v>1690</c:v>
                </c:pt>
                <c:pt idx="37">
                  <c:v>1810</c:v>
                </c:pt>
                <c:pt idx="38">
                  <c:v>1470</c:v>
                </c:pt>
                <c:pt idx="39">
                  <c:v>1370</c:v>
                </c:pt>
                <c:pt idx="40">
                  <c:v>1000</c:v>
                </c:pt>
                <c:pt idx="41">
                  <c:v>1090</c:v>
                </c:pt>
                <c:pt idx="42">
                  <c:v>1600</c:v>
                </c:pt>
                <c:pt idx="43">
                  <c:v>1700</c:v>
                </c:pt>
                <c:pt idx="44">
                  <c:v>1420</c:v>
                </c:pt>
                <c:pt idx="45">
                  <c:v>1520</c:v>
                </c:pt>
                <c:pt idx="46">
                  <c:v>1670</c:v>
                </c:pt>
                <c:pt idx="47">
                  <c:v>1390</c:v>
                </c:pt>
                <c:pt idx="48">
                  <c:v>1560</c:v>
                </c:pt>
                <c:pt idx="49">
                  <c:v>1710</c:v>
                </c:pt>
                <c:pt idx="50">
                  <c:v>2160</c:v>
                </c:pt>
                <c:pt idx="51">
                  <c:v>1400</c:v>
                </c:pt>
                <c:pt idx="52">
                  <c:v>1510</c:v>
                </c:pt>
                <c:pt idx="53">
                  <c:v>2080</c:v>
                </c:pt>
                <c:pt idx="54">
                  <c:v>980</c:v>
                </c:pt>
                <c:pt idx="55">
                  <c:v>1770</c:v>
                </c:pt>
                <c:pt idx="56">
                  <c:v>890</c:v>
                </c:pt>
                <c:pt idx="57">
                  <c:v>1600</c:v>
                </c:pt>
                <c:pt idx="58">
                  <c:v>1150</c:v>
                </c:pt>
                <c:pt idx="59">
                  <c:v>1870</c:v>
                </c:pt>
                <c:pt idx="60">
                  <c:v>2099</c:v>
                </c:pt>
                <c:pt idx="61">
                  <c:v>1250</c:v>
                </c:pt>
                <c:pt idx="62">
                  <c:v>2100</c:v>
                </c:pt>
                <c:pt idx="63">
                  <c:v>1280</c:v>
                </c:pt>
                <c:pt idx="64">
                  <c:v>1750</c:v>
                </c:pt>
                <c:pt idx="65">
                  <c:v>1880</c:v>
                </c:pt>
                <c:pt idx="66">
                  <c:v>1110</c:v>
                </c:pt>
                <c:pt idx="67">
                  <c:v>2140</c:v>
                </c:pt>
                <c:pt idx="68">
                  <c:v>1870</c:v>
                </c:pt>
                <c:pt idx="69">
                  <c:v>1150</c:v>
                </c:pt>
                <c:pt idx="70">
                  <c:v>1210</c:v>
                </c:pt>
                <c:pt idx="71">
                  <c:v>1760</c:v>
                </c:pt>
                <c:pt idx="72">
                  <c:v>1190</c:v>
                </c:pt>
                <c:pt idx="73">
                  <c:v>1550</c:v>
                </c:pt>
                <c:pt idx="74">
                  <c:v>1654</c:v>
                </c:pt>
                <c:pt idx="75">
                  <c:v>1480</c:v>
                </c:pt>
                <c:pt idx="76">
                  <c:v>1760</c:v>
                </c:pt>
                <c:pt idx="77">
                  <c:v>1390</c:v>
                </c:pt>
                <c:pt idx="78">
                  <c:v>1400</c:v>
                </c:pt>
                <c:pt idx="79">
                  <c:v>1760</c:v>
                </c:pt>
                <c:pt idx="80">
                  <c:v>1380</c:v>
                </c:pt>
                <c:pt idx="81">
                  <c:v>1590</c:v>
                </c:pt>
                <c:pt idx="82">
                  <c:v>1040</c:v>
                </c:pt>
                <c:pt idx="83">
                  <c:v>1890</c:v>
                </c:pt>
                <c:pt idx="84">
                  <c:v>1770</c:v>
                </c:pt>
                <c:pt idx="85">
                  <c:v>1080</c:v>
                </c:pt>
                <c:pt idx="86">
                  <c:v>1460</c:v>
                </c:pt>
                <c:pt idx="87">
                  <c:v>2235</c:v>
                </c:pt>
                <c:pt idx="88">
                  <c:v>2390</c:v>
                </c:pt>
                <c:pt idx="89">
                  <c:v>1240</c:v>
                </c:pt>
                <c:pt idx="90">
                  <c:v>1740</c:v>
                </c:pt>
                <c:pt idx="91">
                  <c:v>1720</c:v>
                </c:pt>
                <c:pt idx="92">
                  <c:v>1930</c:v>
                </c:pt>
                <c:pt idx="93">
                  <c:v>1110</c:v>
                </c:pt>
                <c:pt idx="94">
                  <c:v>1010</c:v>
                </c:pt>
                <c:pt idx="95">
                  <c:v>940</c:v>
                </c:pt>
                <c:pt idx="96">
                  <c:v>1250</c:v>
                </c:pt>
                <c:pt idx="97">
                  <c:v>1180</c:v>
                </c:pt>
                <c:pt idx="98">
                  <c:v>1860</c:v>
                </c:pt>
                <c:pt idx="99">
                  <c:v>1170</c:v>
                </c:pt>
                <c:pt idx="100">
                  <c:v>1370</c:v>
                </c:pt>
                <c:pt idx="101">
                  <c:v>1180</c:v>
                </c:pt>
                <c:pt idx="102">
                  <c:v>1680</c:v>
                </c:pt>
                <c:pt idx="103">
                  <c:v>1150</c:v>
                </c:pt>
                <c:pt idx="104">
                  <c:v>1320</c:v>
                </c:pt>
                <c:pt idx="105">
                  <c:v>1940</c:v>
                </c:pt>
                <c:pt idx="106">
                  <c:v>1800</c:v>
                </c:pt>
                <c:pt idx="107">
                  <c:v>1150</c:v>
                </c:pt>
                <c:pt idx="108">
                  <c:v>1640</c:v>
                </c:pt>
                <c:pt idx="109">
                  <c:v>1410</c:v>
                </c:pt>
                <c:pt idx="110">
                  <c:v>1280</c:v>
                </c:pt>
                <c:pt idx="111">
                  <c:v>1360</c:v>
                </c:pt>
                <c:pt idx="112">
                  <c:v>1110</c:v>
                </c:pt>
                <c:pt idx="113">
                  <c:v>1860</c:v>
                </c:pt>
                <c:pt idx="114">
                  <c:v>2120</c:v>
                </c:pt>
                <c:pt idx="115">
                  <c:v>1540</c:v>
                </c:pt>
                <c:pt idx="116">
                  <c:v>1730</c:v>
                </c:pt>
                <c:pt idx="117">
                  <c:v>2070</c:v>
                </c:pt>
                <c:pt idx="118">
                  <c:v>1800</c:v>
                </c:pt>
                <c:pt idx="119">
                  <c:v>1410</c:v>
                </c:pt>
                <c:pt idx="120">
                  <c:v>1860</c:v>
                </c:pt>
                <c:pt idx="121">
                  <c:v>1320</c:v>
                </c:pt>
                <c:pt idx="122">
                  <c:v>2270</c:v>
                </c:pt>
                <c:pt idx="123">
                  <c:v>1800</c:v>
                </c:pt>
                <c:pt idx="124">
                  <c:v>2050</c:v>
                </c:pt>
                <c:pt idx="125">
                  <c:v>1480</c:v>
                </c:pt>
                <c:pt idx="126">
                  <c:v>1720</c:v>
                </c:pt>
                <c:pt idx="127">
                  <c:v>1170</c:v>
                </c:pt>
                <c:pt idx="128">
                  <c:v>2090</c:v>
                </c:pt>
                <c:pt idx="129">
                  <c:v>2393</c:v>
                </c:pt>
                <c:pt idx="130">
                  <c:v>1960</c:v>
                </c:pt>
                <c:pt idx="131">
                  <c:v>1480</c:v>
                </c:pt>
                <c:pt idx="132">
                  <c:v>1840</c:v>
                </c:pt>
                <c:pt idx="133">
                  <c:v>2030</c:v>
                </c:pt>
                <c:pt idx="134">
                  <c:v>1280</c:v>
                </c:pt>
                <c:pt idx="135">
                  <c:v>2800</c:v>
                </c:pt>
                <c:pt idx="136">
                  <c:v>1800</c:v>
                </c:pt>
                <c:pt idx="137">
                  <c:v>1640</c:v>
                </c:pt>
                <c:pt idx="138">
                  <c:v>1150</c:v>
                </c:pt>
                <c:pt idx="139">
                  <c:v>2600</c:v>
                </c:pt>
                <c:pt idx="140">
                  <c:v>1620</c:v>
                </c:pt>
                <c:pt idx="141">
                  <c:v>1130</c:v>
                </c:pt>
                <c:pt idx="142">
                  <c:v>1620</c:v>
                </c:pt>
                <c:pt idx="143">
                  <c:v>1100</c:v>
                </c:pt>
                <c:pt idx="144">
                  <c:v>1120</c:v>
                </c:pt>
                <c:pt idx="145">
                  <c:v>1300</c:v>
                </c:pt>
                <c:pt idx="146">
                  <c:v>1180</c:v>
                </c:pt>
                <c:pt idx="147">
                  <c:v>1540</c:v>
                </c:pt>
                <c:pt idx="148">
                  <c:v>1150</c:v>
                </c:pt>
                <c:pt idx="149">
                  <c:v>2060</c:v>
                </c:pt>
                <c:pt idx="150">
                  <c:v>1570</c:v>
                </c:pt>
                <c:pt idx="151">
                  <c:v>1860</c:v>
                </c:pt>
                <c:pt idx="152">
                  <c:v>1950</c:v>
                </c:pt>
                <c:pt idx="153">
                  <c:v>1520</c:v>
                </c:pt>
                <c:pt idx="154">
                  <c:v>1760</c:v>
                </c:pt>
                <c:pt idx="155">
                  <c:v>1680</c:v>
                </c:pt>
                <c:pt idx="156">
                  <c:v>1350</c:v>
                </c:pt>
                <c:pt idx="157">
                  <c:v>1560</c:v>
                </c:pt>
                <c:pt idx="158">
                  <c:v>1180</c:v>
                </c:pt>
                <c:pt idx="159">
                  <c:v>1670</c:v>
                </c:pt>
                <c:pt idx="160">
                  <c:v>1130</c:v>
                </c:pt>
                <c:pt idx="161">
                  <c:v>1453</c:v>
                </c:pt>
                <c:pt idx="162">
                  <c:v>900</c:v>
                </c:pt>
                <c:pt idx="163">
                  <c:v>2370</c:v>
                </c:pt>
                <c:pt idx="164">
                  <c:v>1550</c:v>
                </c:pt>
                <c:pt idx="165">
                  <c:v>1520</c:v>
                </c:pt>
                <c:pt idx="166">
                  <c:v>1500</c:v>
                </c:pt>
                <c:pt idx="167">
                  <c:v>2020</c:v>
                </c:pt>
                <c:pt idx="168">
                  <c:v>2060</c:v>
                </c:pt>
                <c:pt idx="169">
                  <c:v>1800</c:v>
                </c:pt>
                <c:pt idx="170">
                  <c:v>2990</c:v>
                </c:pt>
                <c:pt idx="171">
                  <c:v>2190</c:v>
                </c:pt>
                <c:pt idx="172">
                  <c:v>2070</c:v>
                </c:pt>
                <c:pt idx="173">
                  <c:v>2060</c:v>
                </c:pt>
                <c:pt idx="174">
                  <c:v>1540</c:v>
                </c:pt>
                <c:pt idx="175">
                  <c:v>1900</c:v>
                </c:pt>
                <c:pt idx="176">
                  <c:v>1610</c:v>
                </c:pt>
                <c:pt idx="177">
                  <c:v>1610</c:v>
                </c:pt>
                <c:pt idx="178">
                  <c:v>1810</c:v>
                </c:pt>
                <c:pt idx="179">
                  <c:v>1230</c:v>
                </c:pt>
                <c:pt idx="180">
                  <c:v>1710</c:v>
                </c:pt>
                <c:pt idx="181">
                  <c:v>2000</c:v>
                </c:pt>
                <c:pt idx="182">
                  <c:v>3150</c:v>
                </c:pt>
                <c:pt idx="183">
                  <c:v>1720</c:v>
                </c:pt>
                <c:pt idx="184">
                  <c:v>1570</c:v>
                </c:pt>
                <c:pt idx="185">
                  <c:v>1540</c:v>
                </c:pt>
                <c:pt idx="186">
                  <c:v>1980</c:v>
                </c:pt>
                <c:pt idx="187">
                  <c:v>1760</c:v>
                </c:pt>
                <c:pt idx="188">
                  <c:v>2180</c:v>
                </c:pt>
                <c:pt idx="189">
                  <c:v>1800</c:v>
                </c:pt>
                <c:pt idx="190">
                  <c:v>2060</c:v>
                </c:pt>
                <c:pt idx="191">
                  <c:v>1300</c:v>
                </c:pt>
                <c:pt idx="192">
                  <c:v>2030</c:v>
                </c:pt>
                <c:pt idx="193">
                  <c:v>2570</c:v>
                </c:pt>
                <c:pt idx="194">
                  <c:v>2910</c:v>
                </c:pt>
                <c:pt idx="195">
                  <c:v>1830</c:v>
                </c:pt>
                <c:pt idx="196">
                  <c:v>1590</c:v>
                </c:pt>
                <c:pt idx="197">
                  <c:v>3800</c:v>
                </c:pt>
                <c:pt idx="198">
                  <c:v>1760</c:v>
                </c:pt>
                <c:pt idx="199">
                  <c:v>1640</c:v>
                </c:pt>
                <c:pt idx="200">
                  <c:v>1850</c:v>
                </c:pt>
                <c:pt idx="201">
                  <c:v>2330</c:v>
                </c:pt>
                <c:pt idx="202">
                  <c:v>2490</c:v>
                </c:pt>
                <c:pt idx="203">
                  <c:v>1290</c:v>
                </c:pt>
                <c:pt idx="204">
                  <c:v>2150</c:v>
                </c:pt>
                <c:pt idx="205">
                  <c:v>1960</c:v>
                </c:pt>
                <c:pt idx="206">
                  <c:v>1520</c:v>
                </c:pt>
                <c:pt idx="207">
                  <c:v>2540</c:v>
                </c:pt>
                <c:pt idx="208">
                  <c:v>1720</c:v>
                </c:pt>
                <c:pt idx="209">
                  <c:v>1990</c:v>
                </c:pt>
                <c:pt idx="210">
                  <c:v>1530</c:v>
                </c:pt>
                <c:pt idx="211">
                  <c:v>3870</c:v>
                </c:pt>
                <c:pt idx="212">
                  <c:v>3310</c:v>
                </c:pt>
                <c:pt idx="213">
                  <c:v>2260</c:v>
                </c:pt>
                <c:pt idx="214">
                  <c:v>2370</c:v>
                </c:pt>
                <c:pt idx="215">
                  <c:v>3420</c:v>
                </c:pt>
                <c:pt idx="216">
                  <c:v>1610</c:v>
                </c:pt>
                <c:pt idx="217">
                  <c:v>3600</c:v>
                </c:pt>
                <c:pt idx="218">
                  <c:v>1490</c:v>
                </c:pt>
                <c:pt idx="219">
                  <c:v>2570</c:v>
                </c:pt>
                <c:pt idx="220">
                  <c:v>1820</c:v>
                </c:pt>
                <c:pt idx="221">
                  <c:v>2430</c:v>
                </c:pt>
                <c:pt idx="222">
                  <c:v>2080</c:v>
                </c:pt>
                <c:pt idx="223">
                  <c:v>1650</c:v>
                </c:pt>
                <c:pt idx="224">
                  <c:v>1670</c:v>
                </c:pt>
                <c:pt idx="225">
                  <c:v>2090</c:v>
                </c:pt>
                <c:pt idx="226">
                  <c:v>2100</c:v>
                </c:pt>
                <c:pt idx="227">
                  <c:v>2470</c:v>
                </c:pt>
                <c:pt idx="228">
                  <c:v>2160</c:v>
                </c:pt>
                <c:pt idx="229">
                  <c:v>1760</c:v>
                </c:pt>
                <c:pt idx="230">
                  <c:v>2420</c:v>
                </c:pt>
                <c:pt idx="231">
                  <c:v>3100</c:v>
                </c:pt>
                <c:pt idx="232">
                  <c:v>1360</c:v>
                </c:pt>
                <c:pt idx="233">
                  <c:v>3190</c:v>
                </c:pt>
                <c:pt idx="234">
                  <c:v>2270</c:v>
                </c:pt>
                <c:pt idx="235">
                  <c:v>2206</c:v>
                </c:pt>
                <c:pt idx="236">
                  <c:v>2060</c:v>
                </c:pt>
                <c:pt idx="237">
                  <c:v>2590</c:v>
                </c:pt>
                <c:pt idx="238">
                  <c:v>1940</c:v>
                </c:pt>
                <c:pt idx="239">
                  <c:v>3176</c:v>
                </c:pt>
                <c:pt idx="240">
                  <c:v>2240</c:v>
                </c:pt>
                <c:pt idx="241">
                  <c:v>2060</c:v>
                </c:pt>
                <c:pt idx="242">
                  <c:v>3070</c:v>
                </c:pt>
                <c:pt idx="243">
                  <c:v>2660</c:v>
                </c:pt>
                <c:pt idx="244">
                  <c:v>2160</c:v>
                </c:pt>
                <c:pt idx="245">
                  <c:v>2030</c:v>
                </c:pt>
                <c:pt idx="246">
                  <c:v>2979</c:v>
                </c:pt>
                <c:pt idx="247">
                  <c:v>2170</c:v>
                </c:pt>
                <c:pt idx="248">
                  <c:v>3050</c:v>
                </c:pt>
                <c:pt idx="249">
                  <c:v>2440</c:v>
                </c:pt>
              </c:numCache>
            </c:numRef>
          </c:xVal>
          <c:yVal>
            <c:numRef>
              <c:f>HouseSales_data!$GT$26:$GT$275</c:f>
              <c:numCache>
                <c:formatCode>General</c:formatCode>
                <c:ptCount val="250"/>
                <c:pt idx="0">
                  <c:v>334806.50531648198</c:v>
                </c:pt>
                <c:pt idx="1">
                  <c:v>307219.79511524248</c:v>
                </c:pt>
                <c:pt idx="2">
                  <c:v>283574.04351418</c:v>
                </c:pt>
                <c:pt idx="3">
                  <c:v>307219.79511524248</c:v>
                </c:pt>
                <c:pt idx="4">
                  <c:v>380127.52921851835</c:v>
                </c:pt>
                <c:pt idx="5">
                  <c:v>291455.96071453416</c:v>
                </c:pt>
                <c:pt idx="6">
                  <c:v>309190.27441533096</c:v>
                </c:pt>
                <c:pt idx="7">
                  <c:v>305249.31581515394</c:v>
                </c:pt>
                <c:pt idx="8">
                  <c:v>309190.27441533096</c:v>
                </c:pt>
                <c:pt idx="9">
                  <c:v>366334.17411789857</c:v>
                </c:pt>
                <c:pt idx="10">
                  <c:v>362393.21551772149</c:v>
                </c:pt>
                <c:pt idx="11">
                  <c:v>313131.23301550804</c:v>
                </c:pt>
                <c:pt idx="12">
                  <c:v>297367.39861479978</c:v>
                </c:pt>
                <c:pt idx="13">
                  <c:v>441212.38752126298</c:v>
                </c:pt>
                <c:pt idx="14">
                  <c:v>350570.33971719025</c:v>
                </c:pt>
                <c:pt idx="15">
                  <c:v>305249.31581515394</c:v>
                </c:pt>
                <c:pt idx="16">
                  <c:v>307219.79511524248</c:v>
                </c:pt>
                <c:pt idx="17">
                  <c:v>269780.68841356027</c:v>
                </c:pt>
                <c:pt idx="18">
                  <c:v>358452.25691754441</c:v>
                </c:pt>
                <c:pt idx="19">
                  <c:v>356481.77761745587</c:v>
                </c:pt>
                <c:pt idx="20">
                  <c:v>348599.86041710177</c:v>
                </c:pt>
                <c:pt idx="21">
                  <c:v>447123.8254215286</c:v>
                </c:pt>
                <c:pt idx="22">
                  <c:v>399832.32221940369</c:v>
                </c:pt>
                <c:pt idx="23">
                  <c:v>317072.19161568512</c:v>
                </c:pt>
                <c:pt idx="24">
                  <c:v>380127.52921851835</c:v>
                </c:pt>
                <c:pt idx="25">
                  <c:v>391950.40501904953</c:v>
                </c:pt>
                <c:pt idx="26">
                  <c:v>384068.48781869537</c:v>
                </c:pt>
                <c:pt idx="27">
                  <c:v>498356.28722383053</c:v>
                </c:pt>
                <c:pt idx="28">
                  <c:v>393920.88431913807</c:v>
                </c:pt>
                <c:pt idx="29">
                  <c:v>299337.87791488832</c:v>
                </c:pt>
                <c:pt idx="30">
                  <c:v>303278.8365150654</c:v>
                </c:pt>
                <c:pt idx="31">
                  <c:v>421507.59452037758</c:v>
                </c:pt>
                <c:pt idx="32">
                  <c:v>421507.59452037758</c:v>
                </c:pt>
                <c:pt idx="33">
                  <c:v>429389.51172073174</c:v>
                </c:pt>
                <c:pt idx="34">
                  <c:v>291455.96071453416</c:v>
                </c:pt>
                <c:pt idx="35">
                  <c:v>470769.57702259102</c:v>
                </c:pt>
                <c:pt idx="36">
                  <c:v>425448.55312055466</c:v>
                </c:pt>
                <c:pt idx="37">
                  <c:v>449094.30472161714</c:v>
                </c:pt>
                <c:pt idx="38">
                  <c:v>382098.00851860689</c:v>
                </c:pt>
                <c:pt idx="39">
                  <c:v>362393.21551772149</c:v>
                </c:pt>
                <c:pt idx="40">
                  <c:v>289485.48141444562</c:v>
                </c:pt>
                <c:pt idx="41">
                  <c:v>307219.79511524248</c:v>
                </c:pt>
                <c:pt idx="42">
                  <c:v>407714.23941975785</c:v>
                </c:pt>
                <c:pt idx="43">
                  <c:v>427419.0324206432</c:v>
                </c:pt>
                <c:pt idx="44">
                  <c:v>372245.61201816419</c:v>
                </c:pt>
                <c:pt idx="45">
                  <c:v>391950.40501904953</c:v>
                </c:pt>
                <c:pt idx="46">
                  <c:v>421507.59452037758</c:v>
                </c:pt>
                <c:pt idx="47">
                  <c:v>366334.17411789857</c:v>
                </c:pt>
                <c:pt idx="48">
                  <c:v>399832.32221940369</c:v>
                </c:pt>
                <c:pt idx="49">
                  <c:v>429389.51172073174</c:v>
                </c:pt>
                <c:pt idx="50">
                  <c:v>518061.08022471593</c:v>
                </c:pt>
                <c:pt idx="51">
                  <c:v>368304.65341798711</c:v>
                </c:pt>
                <c:pt idx="52">
                  <c:v>389979.92571896099</c:v>
                </c:pt>
                <c:pt idx="53">
                  <c:v>502297.24582400761</c:v>
                </c:pt>
                <c:pt idx="54">
                  <c:v>285544.5228142686</c:v>
                </c:pt>
                <c:pt idx="55">
                  <c:v>441212.38752126298</c:v>
                </c:pt>
                <c:pt idx="56">
                  <c:v>267810.20911347173</c:v>
                </c:pt>
                <c:pt idx="57">
                  <c:v>407714.23941975785</c:v>
                </c:pt>
                <c:pt idx="58">
                  <c:v>319042.67091577372</c:v>
                </c:pt>
                <c:pt idx="59">
                  <c:v>460917.18052214832</c:v>
                </c:pt>
                <c:pt idx="60">
                  <c:v>506041.15649417584</c:v>
                </c:pt>
                <c:pt idx="61">
                  <c:v>338747.46391665906</c:v>
                </c:pt>
                <c:pt idx="62">
                  <c:v>506238.20442418469</c:v>
                </c:pt>
                <c:pt idx="63">
                  <c:v>344658.90181692468</c:v>
                </c:pt>
                <c:pt idx="64">
                  <c:v>437271.4289210859</c:v>
                </c:pt>
                <c:pt idx="65">
                  <c:v>462887.65982223686</c:v>
                </c:pt>
                <c:pt idx="66">
                  <c:v>311160.75371541956</c:v>
                </c:pt>
                <c:pt idx="67">
                  <c:v>514120.12162453885</c:v>
                </c:pt>
                <c:pt idx="68">
                  <c:v>460917.18052214832</c:v>
                </c:pt>
                <c:pt idx="69">
                  <c:v>319042.67091577372</c:v>
                </c:pt>
                <c:pt idx="70">
                  <c:v>330865.5467163049</c:v>
                </c:pt>
                <c:pt idx="71">
                  <c:v>439241.90822117444</c:v>
                </c:pt>
                <c:pt idx="72">
                  <c:v>326924.58811612782</c:v>
                </c:pt>
                <c:pt idx="73">
                  <c:v>397861.84291931515</c:v>
                </c:pt>
                <c:pt idx="74">
                  <c:v>418354.82764023595</c:v>
                </c:pt>
                <c:pt idx="75">
                  <c:v>384068.48781869537</c:v>
                </c:pt>
                <c:pt idx="76">
                  <c:v>439241.90822117444</c:v>
                </c:pt>
                <c:pt idx="77">
                  <c:v>366334.17411789857</c:v>
                </c:pt>
                <c:pt idx="78">
                  <c:v>368304.65341798711</c:v>
                </c:pt>
                <c:pt idx="79">
                  <c:v>439241.90822117444</c:v>
                </c:pt>
                <c:pt idx="80">
                  <c:v>364363.69481781003</c:v>
                </c:pt>
                <c:pt idx="81">
                  <c:v>405743.76011966931</c:v>
                </c:pt>
                <c:pt idx="82">
                  <c:v>297367.39861479978</c:v>
                </c:pt>
                <c:pt idx="83">
                  <c:v>464858.1391223254</c:v>
                </c:pt>
                <c:pt idx="84">
                  <c:v>441212.38752126298</c:v>
                </c:pt>
                <c:pt idx="85">
                  <c:v>305249.31581515394</c:v>
                </c:pt>
                <c:pt idx="86">
                  <c:v>380127.52921851835</c:v>
                </c:pt>
                <c:pt idx="87">
                  <c:v>532839.67497537995</c:v>
                </c:pt>
                <c:pt idx="88">
                  <c:v>563382.10412675224</c:v>
                </c:pt>
                <c:pt idx="89">
                  <c:v>336776.98461657052</c:v>
                </c:pt>
                <c:pt idx="90">
                  <c:v>435300.94962099736</c:v>
                </c:pt>
                <c:pt idx="91">
                  <c:v>431359.99102082028</c:v>
                </c:pt>
                <c:pt idx="92">
                  <c:v>472740.05632267956</c:v>
                </c:pt>
                <c:pt idx="93">
                  <c:v>311160.75371541956</c:v>
                </c:pt>
                <c:pt idx="94">
                  <c:v>291455.96071453416</c:v>
                </c:pt>
                <c:pt idx="95">
                  <c:v>277662.60561391443</c:v>
                </c:pt>
                <c:pt idx="96">
                  <c:v>338747.46391665906</c:v>
                </c:pt>
                <c:pt idx="97">
                  <c:v>324954.10881603928</c:v>
                </c:pt>
                <c:pt idx="98">
                  <c:v>458946.70122205978</c:v>
                </c:pt>
                <c:pt idx="99">
                  <c:v>322983.6295159508</c:v>
                </c:pt>
                <c:pt idx="100">
                  <c:v>362393.21551772149</c:v>
                </c:pt>
                <c:pt idx="101">
                  <c:v>324954.10881603928</c:v>
                </c:pt>
                <c:pt idx="102">
                  <c:v>423478.07382046612</c:v>
                </c:pt>
                <c:pt idx="103">
                  <c:v>319042.67091577372</c:v>
                </c:pt>
                <c:pt idx="104">
                  <c:v>352540.81901727885</c:v>
                </c:pt>
                <c:pt idx="105">
                  <c:v>474710.5356227681</c:v>
                </c:pt>
                <c:pt idx="106">
                  <c:v>447123.8254215286</c:v>
                </c:pt>
                <c:pt idx="107">
                  <c:v>319042.67091577372</c:v>
                </c:pt>
                <c:pt idx="108">
                  <c:v>415596.15662011201</c:v>
                </c:pt>
                <c:pt idx="109">
                  <c:v>370275.13271807565</c:v>
                </c:pt>
                <c:pt idx="110">
                  <c:v>344658.90181692468</c:v>
                </c:pt>
                <c:pt idx="111">
                  <c:v>360422.73621763295</c:v>
                </c:pt>
                <c:pt idx="112">
                  <c:v>311160.75371541956</c:v>
                </c:pt>
                <c:pt idx="113">
                  <c:v>458946.70122205978</c:v>
                </c:pt>
                <c:pt idx="114">
                  <c:v>510179.16302436177</c:v>
                </c:pt>
                <c:pt idx="115">
                  <c:v>395891.36361922661</c:v>
                </c:pt>
                <c:pt idx="116">
                  <c:v>433330.47032090882</c:v>
                </c:pt>
                <c:pt idx="117">
                  <c:v>500326.76652391907</c:v>
                </c:pt>
                <c:pt idx="118">
                  <c:v>447123.8254215286</c:v>
                </c:pt>
                <c:pt idx="119">
                  <c:v>370275.13271807565</c:v>
                </c:pt>
                <c:pt idx="120">
                  <c:v>458946.70122205978</c:v>
                </c:pt>
                <c:pt idx="121">
                  <c:v>352540.81901727885</c:v>
                </c:pt>
                <c:pt idx="122">
                  <c:v>539736.35252568987</c:v>
                </c:pt>
                <c:pt idx="123">
                  <c:v>447123.8254215286</c:v>
                </c:pt>
                <c:pt idx="124">
                  <c:v>496385.80792374199</c:v>
                </c:pt>
                <c:pt idx="125">
                  <c:v>384068.48781869537</c:v>
                </c:pt>
                <c:pt idx="126">
                  <c:v>431359.99102082028</c:v>
                </c:pt>
                <c:pt idx="127">
                  <c:v>322983.6295159508</c:v>
                </c:pt>
                <c:pt idx="128">
                  <c:v>504267.72512409615</c:v>
                </c:pt>
                <c:pt idx="129">
                  <c:v>563973.24791677878</c:v>
                </c:pt>
                <c:pt idx="130">
                  <c:v>478651.49422294518</c:v>
                </c:pt>
                <c:pt idx="131">
                  <c:v>384068.48781869537</c:v>
                </c:pt>
                <c:pt idx="132">
                  <c:v>455005.7426218827</c:v>
                </c:pt>
                <c:pt idx="133">
                  <c:v>492444.84932356491</c:v>
                </c:pt>
                <c:pt idx="134">
                  <c:v>344658.90181692468</c:v>
                </c:pt>
                <c:pt idx="135">
                  <c:v>644171.75543038221</c:v>
                </c:pt>
                <c:pt idx="136">
                  <c:v>447123.8254215286</c:v>
                </c:pt>
                <c:pt idx="137">
                  <c:v>415596.15662011201</c:v>
                </c:pt>
                <c:pt idx="138">
                  <c:v>319042.67091577372</c:v>
                </c:pt>
                <c:pt idx="139">
                  <c:v>604762.16942861152</c:v>
                </c:pt>
                <c:pt idx="140">
                  <c:v>411655.19801993493</c:v>
                </c:pt>
                <c:pt idx="141">
                  <c:v>315101.71231559664</c:v>
                </c:pt>
                <c:pt idx="142">
                  <c:v>411655.19801993493</c:v>
                </c:pt>
                <c:pt idx="143">
                  <c:v>309190.27441533096</c:v>
                </c:pt>
                <c:pt idx="144">
                  <c:v>313131.23301550804</c:v>
                </c:pt>
                <c:pt idx="145">
                  <c:v>348599.86041710177</c:v>
                </c:pt>
                <c:pt idx="146">
                  <c:v>324954.10881603928</c:v>
                </c:pt>
                <c:pt idx="147">
                  <c:v>395891.36361922661</c:v>
                </c:pt>
                <c:pt idx="148">
                  <c:v>319042.67091577372</c:v>
                </c:pt>
                <c:pt idx="149">
                  <c:v>498356.28722383053</c:v>
                </c:pt>
                <c:pt idx="150">
                  <c:v>401802.80151949223</c:v>
                </c:pt>
                <c:pt idx="151">
                  <c:v>458946.70122205978</c:v>
                </c:pt>
                <c:pt idx="152">
                  <c:v>476681.01492285664</c:v>
                </c:pt>
                <c:pt idx="153">
                  <c:v>391950.40501904953</c:v>
                </c:pt>
                <c:pt idx="154">
                  <c:v>439241.90822117444</c:v>
                </c:pt>
                <c:pt idx="155">
                  <c:v>423478.07382046612</c:v>
                </c:pt>
                <c:pt idx="156">
                  <c:v>358452.25691754441</c:v>
                </c:pt>
                <c:pt idx="157">
                  <c:v>399832.32221940369</c:v>
                </c:pt>
                <c:pt idx="158">
                  <c:v>324954.10881603928</c:v>
                </c:pt>
                <c:pt idx="159">
                  <c:v>421507.59452037758</c:v>
                </c:pt>
                <c:pt idx="160">
                  <c:v>315101.71231559664</c:v>
                </c:pt>
                <c:pt idx="161">
                  <c:v>378748.19370845635</c:v>
                </c:pt>
                <c:pt idx="162">
                  <c:v>269780.68841356027</c:v>
                </c:pt>
                <c:pt idx="163">
                  <c:v>559441.14552657516</c:v>
                </c:pt>
                <c:pt idx="164">
                  <c:v>397861.84291931515</c:v>
                </c:pt>
                <c:pt idx="165">
                  <c:v>391950.40501904953</c:v>
                </c:pt>
                <c:pt idx="166">
                  <c:v>388009.44641887245</c:v>
                </c:pt>
                <c:pt idx="167">
                  <c:v>490474.37002347637</c:v>
                </c:pt>
                <c:pt idx="168">
                  <c:v>498356.28722383053</c:v>
                </c:pt>
                <c:pt idx="169">
                  <c:v>447123.8254215286</c:v>
                </c:pt>
                <c:pt idx="170">
                  <c:v>681610.86213206453</c:v>
                </c:pt>
                <c:pt idx="171">
                  <c:v>523972.51812498149</c:v>
                </c:pt>
                <c:pt idx="172">
                  <c:v>500326.76652391907</c:v>
                </c:pt>
                <c:pt idx="173">
                  <c:v>498356.28722383053</c:v>
                </c:pt>
                <c:pt idx="174">
                  <c:v>395891.36361922661</c:v>
                </c:pt>
                <c:pt idx="175">
                  <c:v>466828.61842241394</c:v>
                </c:pt>
                <c:pt idx="176">
                  <c:v>409684.71871984639</c:v>
                </c:pt>
                <c:pt idx="177">
                  <c:v>409684.71871984639</c:v>
                </c:pt>
                <c:pt idx="178">
                  <c:v>449094.30472161714</c:v>
                </c:pt>
                <c:pt idx="179">
                  <c:v>334806.50531648198</c:v>
                </c:pt>
                <c:pt idx="180">
                  <c:v>429389.51172073174</c:v>
                </c:pt>
                <c:pt idx="181">
                  <c:v>486533.41142329929</c:v>
                </c:pt>
                <c:pt idx="182">
                  <c:v>713138.53093348094</c:v>
                </c:pt>
                <c:pt idx="183">
                  <c:v>431359.99102082028</c:v>
                </c:pt>
                <c:pt idx="184">
                  <c:v>401802.80151949223</c:v>
                </c:pt>
                <c:pt idx="185">
                  <c:v>395891.36361922661</c:v>
                </c:pt>
                <c:pt idx="186">
                  <c:v>482592.45282312226</c:v>
                </c:pt>
                <c:pt idx="187">
                  <c:v>439241.90822117444</c:v>
                </c:pt>
                <c:pt idx="188">
                  <c:v>522002.03882489295</c:v>
                </c:pt>
                <c:pt idx="189">
                  <c:v>447123.8254215286</c:v>
                </c:pt>
                <c:pt idx="190">
                  <c:v>498356.28722383053</c:v>
                </c:pt>
                <c:pt idx="191">
                  <c:v>348599.86041710177</c:v>
                </c:pt>
                <c:pt idx="192">
                  <c:v>492444.84932356491</c:v>
                </c:pt>
                <c:pt idx="193">
                  <c:v>598850.73152834596</c:v>
                </c:pt>
                <c:pt idx="194">
                  <c:v>665847.02773135621</c:v>
                </c:pt>
                <c:pt idx="195">
                  <c:v>453035.26332179416</c:v>
                </c:pt>
                <c:pt idx="196">
                  <c:v>405743.76011966931</c:v>
                </c:pt>
                <c:pt idx="197">
                  <c:v>841219.685439236</c:v>
                </c:pt>
                <c:pt idx="198">
                  <c:v>439241.90822117444</c:v>
                </c:pt>
                <c:pt idx="199">
                  <c:v>415596.15662011201</c:v>
                </c:pt>
                <c:pt idx="200">
                  <c:v>456976.22192197124</c:v>
                </c:pt>
                <c:pt idx="201">
                  <c:v>551559.228326221</c:v>
                </c:pt>
                <c:pt idx="202">
                  <c:v>583086.89712763764</c:v>
                </c:pt>
                <c:pt idx="203">
                  <c:v>346629.38111701317</c:v>
                </c:pt>
                <c:pt idx="204">
                  <c:v>516090.60092462739</c:v>
                </c:pt>
                <c:pt idx="205">
                  <c:v>478651.49422294518</c:v>
                </c:pt>
                <c:pt idx="206">
                  <c:v>391950.40501904953</c:v>
                </c:pt>
                <c:pt idx="207">
                  <c:v>592939.29362808028</c:v>
                </c:pt>
                <c:pt idx="208">
                  <c:v>431359.99102082028</c:v>
                </c:pt>
                <c:pt idx="209">
                  <c:v>484562.93212321081</c:v>
                </c:pt>
                <c:pt idx="210">
                  <c:v>393920.88431913807</c:v>
                </c:pt>
                <c:pt idx="211">
                  <c:v>855013.0405398556</c:v>
                </c:pt>
                <c:pt idx="212">
                  <c:v>744666.19973489759</c:v>
                </c:pt>
                <c:pt idx="213">
                  <c:v>537765.87322560127</c:v>
                </c:pt>
                <c:pt idx="214">
                  <c:v>559441.14552657516</c:v>
                </c:pt>
                <c:pt idx="215">
                  <c:v>766341.47203587159</c:v>
                </c:pt>
                <c:pt idx="216">
                  <c:v>409684.71871984639</c:v>
                </c:pt>
                <c:pt idx="217">
                  <c:v>801810.09943746519</c:v>
                </c:pt>
                <c:pt idx="218">
                  <c:v>386038.96711878391</c:v>
                </c:pt>
                <c:pt idx="219">
                  <c:v>598850.73152834596</c:v>
                </c:pt>
                <c:pt idx="220">
                  <c:v>451064.78402170568</c:v>
                </c:pt>
                <c:pt idx="221">
                  <c:v>571264.0213271064</c:v>
                </c:pt>
                <c:pt idx="222">
                  <c:v>502297.24582400761</c:v>
                </c:pt>
                <c:pt idx="223">
                  <c:v>417566.6359202005</c:v>
                </c:pt>
                <c:pt idx="224">
                  <c:v>421507.59452037758</c:v>
                </c:pt>
                <c:pt idx="225">
                  <c:v>504267.72512409615</c:v>
                </c:pt>
                <c:pt idx="226">
                  <c:v>506238.20442418469</c:v>
                </c:pt>
                <c:pt idx="227">
                  <c:v>579145.93852746056</c:v>
                </c:pt>
                <c:pt idx="228">
                  <c:v>518061.08022471593</c:v>
                </c:pt>
                <c:pt idx="229">
                  <c:v>439241.90822117444</c:v>
                </c:pt>
                <c:pt idx="230">
                  <c:v>569293.5420270178</c:v>
                </c:pt>
                <c:pt idx="231">
                  <c:v>703286.1344330383</c:v>
                </c:pt>
                <c:pt idx="232">
                  <c:v>360422.73621763295</c:v>
                </c:pt>
                <c:pt idx="233">
                  <c:v>721020.4481338351</c:v>
                </c:pt>
                <c:pt idx="234">
                  <c:v>539736.35252568987</c:v>
                </c:pt>
                <c:pt idx="235">
                  <c:v>527125.28500512312</c:v>
                </c:pt>
                <c:pt idx="236">
                  <c:v>498356.28722383053</c:v>
                </c:pt>
                <c:pt idx="237">
                  <c:v>602791.69012852293</c:v>
                </c:pt>
                <c:pt idx="238">
                  <c:v>474710.5356227681</c:v>
                </c:pt>
                <c:pt idx="239">
                  <c:v>718261.77711371123</c:v>
                </c:pt>
                <c:pt idx="240">
                  <c:v>533824.91462542419</c:v>
                </c:pt>
                <c:pt idx="241">
                  <c:v>498356.28722383053</c:v>
                </c:pt>
                <c:pt idx="242">
                  <c:v>697374.69653277285</c:v>
                </c:pt>
                <c:pt idx="243">
                  <c:v>616585.04522914276</c:v>
                </c:pt>
                <c:pt idx="244">
                  <c:v>518061.08022471593</c:v>
                </c:pt>
                <c:pt idx="245">
                  <c:v>492444.84932356491</c:v>
                </c:pt>
                <c:pt idx="246">
                  <c:v>679443.33490196709</c:v>
                </c:pt>
                <c:pt idx="247">
                  <c:v>520031.55952480441</c:v>
                </c:pt>
                <c:pt idx="248">
                  <c:v>693433.73793259566</c:v>
                </c:pt>
                <c:pt idx="249">
                  <c:v>573234.500627195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1ECC-804B-B962-6C99F76C32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78447856"/>
        <c:axId val="2075238000"/>
      </c:scatterChart>
      <c:valAx>
        <c:axId val="19784478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X Variable 1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75238000"/>
        <c:crosses val="autoZero"/>
        <c:crossBetween val="midCat"/>
      </c:valAx>
      <c:valAx>
        <c:axId val="2075238000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tr-TR"/>
                  <a:t>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7844785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X Variable 1  Residual Plot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HouseSales_data!$S$334:$S$504</c:f>
              <c:numCache>
                <c:formatCode>General</c:formatCode>
                <c:ptCount val="171"/>
                <c:pt idx="0">
                  <c:v>1790</c:v>
                </c:pt>
                <c:pt idx="1">
                  <c:v>1490</c:v>
                </c:pt>
                <c:pt idx="2">
                  <c:v>2030</c:v>
                </c:pt>
                <c:pt idx="3">
                  <c:v>1120</c:v>
                </c:pt>
                <c:pt idx="4">
                  <c:v>2140</c:v>
                </c:pt>
                <c:pt idx="5">
                  <c:v>1420</c:v>
                </c:pt>
                <c:pt idx="6">
                  <c:v>1910</c:v>
                </c:pt>
                <c:pt idx="7">
                  <c:v>1710</c:v>
                </c:pt>
                <c:pt idx="8">
                  <c:v>1850</c:v>
                </c:pt>
                <c:pt idx="9">
                  <c:v>1860</c:v>
                </c:pt>
                <c:pt idx="10">
                  <c:v>1940</c:v>
                </c:pt>
                <c:pt idx="11">
                  <c:v>1260</c:v>
                </c:pt>
                <c:pt idx="12">
                  <c:v>2050</c:v>
                </c:pt>
                <c:pt idx="13">
                  <c:v>1420</c:v>
                </c:pt>
                <c:pt idx="14">
                  <c:v>2100</c:v>
                </c:pt>
                <c:pt idx="15">
                  <c:v>2600</c:v>
                </c:pt>
                <c:pt idx="16">
                  <c:v>1660</c:v>
                </c:pt>
                <c:pt idx="17">
                  <c:v>2000</c:v>
                </c:pt>
                <c:pt idx="18">
                  <c:v>1940</c:v>
                </c:pt>
                <c:pt idx="19">
                  <c:v>1980</c:v>
                </c:pt>
                <c:pt idx="20">
                  <c:v>2130</c:v>
                </c:pt>
                <c:pt idx="21">
                  <c:v>1600</c:v>
                </c:pt>
                <c:pt idx="22">
                  <c:v>1390</c:v>
                </c:pt>
                <c:pt idx="23">
                  <c:v>1677</c:v>
                </c:pt>
                <c:pt idx="24">
                  <c:v>1600</c:v>
                </c:pt>
                <c:pt idx="25">
                  <c:v>2300</c:v>
                </c:pt>
                <c:pt idx="26">
                  <c:v>2600</c:v>
                </c:pt>
                <c:pt idx="27">
                  <c:v>1890</c:v>
                </c:pt>
                <c:pt idx="28">
                  <c:v>2660</c:v>
                </c:pt>
                <c:pt idx="29">
                  <c:v>2610</c:v>
                </c:pt>
                <c:pt idx="30">
                  <c:v>2223</c:v>
                </c:pt>
                <c:pt idx="31">
                  <c:v>2110</c:v>
                </c:pt>
                <c:pt idx="32">
                  <c:v>2240</c:v>
                </c:pt>
                <c:pt idx="33">
                  <c:v>1740</c:v>
                </c:pt>
                <c:pt idx="34">
                  <c:v>2340</c:v>
                </c:pt>
                <c:pt idx="35">
                  <c:v>2380</c:v>
                </c:pt>
                <c:pt idx="36">
                  <c:v>2100</c:v>
                </c:pt>
                <c:pt idx="37">
                  <c:v>1680</c:v>
                </c:pt>
                <c:pt idx="38">
                  <c:v>2560</c:v>
                </c:pt>
                <c:pt idx="39">
                  <c:v>3390</c:v>
                </c:pt>
                <c:pt idx="40">
                  <c:v>2610</c:v>
                </c:pt>
                <c:pt idx="41">
                  <c:v>1770</c:v>
                </c:pt>
                <c:pt idx="42">
                  <c:v>1850</c:v>
                </c:pt>
                <c:pt idx="43">
                  <c:v>1960</c:v>
                </c:pt>
                <c:pt idx="44">
                  <c:v>3010</c:v>
                </c:pt>
                <c:pt idx="45">
                  <c:v>2080</c:v>
                </c:pt>
                <c:pt idx="46">
                  <c:v>2610</c:v>
                </c:pt>
                <c:pt idx="47">
                  <c:v>1020</c:v>
                </c:pt>
                <c:pt idx="48">
                  <c:v>1240</c:v>
                </c:pt>
                <c:pt idx="49">
                  <c:v>2800</c:v>
                </c:pt>
                <c:pt idx="50">
                  <c:v>1770</c:v>
                </c:pt>
                <c:pt idx="51">
                  <c:v>2120</c:v>
                </c:pt>
                <c:pt idx="52">
                  <c:v>2580</c:v>
                </c:pt>
                <c:pt idx="53">
                  <c:v>2300</c:v>
                </c:pt>
                <c:pt idx="54">
                  <c:v>1970</c:v>
                </c:pt>
                <c:pt idx="55">
                  <c:v>2130</c:v>
                </c:pt>
                <c:pt idx="56">
                  <c:v>1970</c:v>
                </c:pt>
                <c:pt idx="57">
                  <c:v>2360</c:v>
                </c:pt>
                <c:pt idx="58">
                  <c:v>2370</c:v>
                </c:pt>
                <c:pt idx="59">
                  <c:v>1640</c:v>
                </c:pt>
                <c:pt idx="60">
                  <c:v>1270</c:v>
                </c:pt>
                <c:pt idx="61">
                  <c:v>1640</c:v>
                </c:pt>
                <c:pt idx="62">
                  <c:v>2150</c:v>
                </c:pt>
                <c:pt idx="63">
                  <c:v>2320</c:v>
                </c:pt>
                <c:pt idx="64">
                  <c:v>2270</c:v>
                </c:pt>
                <c:pt idx="65">
                  <c:v>1730</c:v>
                </c:pt>
                <c:pt idx="66">
                  <c:v>1600</c:v>
                </c:pt>
                <c:pt idx="67">
                  <c:v>1900</c:v>
                </c:pt>
                <c:pt idx="68">
                  <c:v>3760</c:v>
                </c:pt>
                <c:pt idx="69">
                  <c:v>2320</c:v>
                </c:pt>
                <c:pt idx="70">
                  <c:v>1450</c:v>
                </c:pt>
                <c:pt idx="71">
                  <c:v>1890</c:v>
                </c:pt>
                <c:pt idx="72">
                  <c:v>1780</c:v>
                </c:pt>
                <c:pt idx="73">
                  <c:v>1100</c:v>
                </c:pt>
                <c:pt idx="74">
                  <c:v>2080</c:v>
                </c:pt>
                <c:pt idx="75">
                  <c:v>1560</c:v>
                </c:pt>
                <c:pt idx="76">
                  <c:v>2200</c:v>
                </c:pt>
                <c:pt idx="77">
                  <c:v>2000</c:v>
                </c:pt>
                <c:pt idx="78">
                  <c:v>3360</c:v>
                </c:pt>
                <c:pt idx="79">
                  <c:v>2380</c:v>
                </c:pt>
                <c:pt idx="80">
                  <c:v>2190</c:v>
                </c:pt>
                <c:pt idx="81">
                  <c:v>2340</c:v>
                </c:pt>
                <c:pt idx="82">
                  <c:v>3550</c:v>
                </c:pt>
                <c:pt idx="83">
                  <c:v>2310</c:v>
                </c:pt>
                <c:pt idx="84">
                  <c:v>1500</c:v>
                </c:pt>
                <c:pt idx="85">
                  <c:v>2040</c:v>
                </c:pt>
                <c:pt idx="86">
                  <c:v>2370</c:v>
                </c:pt>
                <c:pt idx="87">
                  <c:v>1920</c:v>
                </c:pt>
                <c:pt idx="88">
                  <c:v>3560</c:v>
                </c:pt>
                <c:pt idx="89">
                  <c:v>2400</c:v>
                </c:pt>
                <c:pt idx="90">
                  <c:v>2120</c:v>
                </c:pt>
                <c:pt idx="91">
                  <c:v>1930</c:v>
                </c:pt>
                <c:pt idx="92">
                  <c:v>2270</c:v>
                </c:pt>
                <c:pt idx="93">
                  <c:v>3402</c:v>
                </c:pt>
                <c:pt idx="94">
                  <c:v>2260</c:v>
                </c:pt>
                <c:pt idx="95">
                  <c:v>1480</c:v>
                </c:pt>
                <c:pt idx="96">
                  <c:v>2350</c:v>
                </c:pt>
                <c:pt idx="97">
                  <c:v>2790</c:v>
                </c:pt>
                <c:pt idx="98">
                  <c:v>1060</c:v>
                </c:pt>
                <c:pt idx="99">
                  <c:v>1740</c:v>
                </c:pt>
                <c:pt idx="100">
                  <c:v>2120</c:v>
                </c:pt>
                <c:pt idx="101">
                  <c:v>1950</c:v>
                </c:pt>
                <c:pt idx="102">
                  <c:v>3180</c:v>
                </c:pt>
                <c:pt idx="103">
                  <c:v>2310</c:v>
                </c:pt>
                <c:pt idx="104">
                  <c:v>2530</c:v>
                </c:pt>
                <c:pt idx="105">
                  <c:v>2150</c:v>
                </c:pt>
                <c:pt idx="106">
                  <c:v>2240</c:v>
                </c:pt>
                <c:pt idx="107">
                  <c:v>2850</c:v>
                </c:pt>
                <c:pt idx="108">
                  <c:v>2150</c:v>
                </c:pt>
                <c:pt idx="109">
                  <c:v>2630</c:v>
                </c:pt>
                <c:pt idx="110">
                  <c:v>3050</c:v>
                </c:pt>
                <c:pt idx="111">
                  <c:v>3100</c:v>
                </c:pt>
                <c:pt idx="112">
                  <c:v>2700</c:v>
                </c:pt>
                <c:pt idx="113">
                  <c:v>3420</c:v>
                </c:pt>
                <c:pt idx="114">
                  <c:v>3250</c:v>
                </c:pt>
                <c:pt idx="115">
                  <c:v>2270</c:v>
                </c:pt>
                <c:pt idx="116">
                  <c:v>2120</c:v>
                </c:pt>
                <c:pt idx="117">
                  <c:v>2910</c:v>
                </c:pt>
                <c:pt idx="118">
                  <c:v>2350</c:v>
                </c:pt>
                <c:pt idx="119">
                  <c:v>2210</c:v>
                </c:pt>
                <c:pt idx="120">
                  <c:v>2020</c:v>
                </c:pt>
                <c:pt idx="121">
                  <c:v>2970</c:v>
                </c:pt>
                <c:pt idx="122">
                  <c:v>2550</c:v>
                </c:pt>
                <c:pt idx="123">
                  <c:v>3270</c:v>
                </c:pt>
                <c:pt idx="124">
                  <c:v>2100</c:v>
                </c:pt>
                <c:pt idx="125">
                  <c:v>1780</c:v>
                </c:pt>
                <c:pt idx="126">
                  <c:v>2740</c:v>
                </c:pt>
                <c:pt idx="127">
                  <c:v>2090</c:v>
                </c:pt>
                <c:pt idx="128">
                  <c:v>2510</c:v>
                </c:pt>
                <c:pt idx="129">
                  <c:v>1920</c:v>
                </c:pt>
                <c:pt idx="130">
                  <c:v>2440</c:v>
                </c:pt>
                <c:pt idx="131">
                  <c:v>3620</c:v>
                </c:pt>
                <c:pt idx="132">
                  <c:v>3000</c:v>
                </c:pt>
                <c:pt idx="133">
                  <c:v>4000</c:v>
                </c:pt>
                <c:pt idx="134">
                  <c:v>3250</c:v>
                </c:pt>
                <c:pt idx="135">
                  <c:v>2600</c:v>
                </c:pt>
                <c:pt idx="136">
                  <c:v>2440</c:v>
                </c:pt>
                <c:pt idx="137">
                  <c:v>2440</c:v>
                </c:pt>
                <c:pt idx="138">
                  <c:v>2490</c:v>
                </c:pt>
                <c:pt idx="139">
                  <c:v>3000</c:v>
                </c:pt>
                <c:pt idx="140">
                  <c:v>2780</c:v>
                </c:pt>
                <c:pt idx="141">
                  <c:v>3400</c:v>
                </c:pt>
                <c:pt idx="142">
                  <c:v>2190</c:v>
                </c:pt>
                <c:pt idx="143">
                  <c:v>2800</c:v>
                </c:pt>
                <c:pt idx="144">
                  <c:v>3050</c:v>
                </c:pt>
                <c:pt idx="145">
                  <c:v>2370</c:v>
                </c:pt>
                <c:pt idx="146">
                  <c:v>2660</c:v>
                </c:pt>
                <c:pt idx="147">
                  <c:v>2110</c:v>
                </c:pt>
                <c:pt idx="148">
                  <c:v>3420</c:v>
                </c:pt>
                <c:pt idx="149">
                  <c:v>1810</c:v>
                </c:pt>
                <c:pt idx="150">
                  <c:v>2450</c:v>
                </c:pt>
                <c:pt idx="151">
                  <c:v>2500</c:v>
                </c:pt>
                <c:pt idx="152">
                  <c:v>2440</c:v>
                </c:pt>
                <c:pt idx="153">
                  <c:v>3400</c:v>
                </c:pt>
                <c:pt idx="154">
                  <c:v>3310</c:v>
                </c:pt>
                <c:pt idx="155">
                  <c:v>2620</c:v>
                </c:pt>
                <c:pt idx="156">
                  <c:v>3840</c:v>
                </c:pt>
                <c:pt idx="157">
                  <c:v>5440</c:v>
                </c:pt>
                <c:pt idx="158">
                  <c:v>2480</c:v>
                </c:pt>
                <c:pt idx="159">
                  <c:v>4210</c:v>
                </c:pt>
                <c:pt idx="160">
                  <c:v>4090</c:v>
                </c:pt>
                <c:pt idx="161">
                  <c:v>2330</c:v>
                </c:pt>
                <c:pt idx="162">
                  <c:v>3390</c:v>
                </c:pt>
                <c:pt idx="163">
                  <c:v>3560</c:v>
                </c:pt>
                <c:pt idx="164">
                  <c:v>3700</c:v>
                </c:pt>
                <c:pt idx="165">
                  <c:v>2480</c:v>
                </c:pt>
                <c:pt idx="166">
                  <c:v>2890</c:v>
                </c:pt>
                <c:pt idx="167">
                  <c:v>3640</c:v>
                </c:pt>
                <c:pt idx="168">
                  <c:v>3640</c:v>
                </c:pt>
                <c:pt idx="169">
                  <c:v>2790</c:v>
                </c:pt>
                <c:pt idx="170">
                  <c:v>2340</c:v>
                </c:pt>
              </c:numCache>
            </c:numRef>
          </c:xVal>
          <c:yVal>
            <c:numRef>
              <c:f>HouseSales_data!$HE$26:$HE$196</c:f>
              <c:numCache>
                <c:formatCode>General</c:formatCode>
                <c:ptCount val="171"/>
                <c:pt idx="0">
                  <c:v>-236868.28916172712</c:v>
                </c:pt>
                <c:pt idx="1">
                  <c:v>-181121.72962937644</c:v>
                </c:pt>
                <c:pt idx="2">
                  <c:v>-256665.53678760771</c:v>
                </c:pt>
                <c:pt idx="3">
                  <c:v>-84867.639539477183</c:v>
                </c:pt>
                <c:pt idx="4">
                  <c:v>-237405.94194946962</c:v>
                </c:pt>
                <c:pt idx="5">
                  <c:v>-114514.19907182793</c:v>
                </c:pt>
                <c:pt idx="6">
                  <c:v>-195766.91297466739</c:v>
                </c:pt>
                <c:pt idx="7">
                  <c:v>-155102.53995310026</c:v>
                </c:pt>
                <c:pt idx="8">
                  <c:v>-177817.60106819728</c:v>
                </c:pt>
                <c:pt idx="9">
                  <c:v>-177475.81971927563</c:v>
                </c:pt>
                <c:pt idx="10">
                  <c:v>-188741.5689279025</c:v>
                </c:pt>
                <c:pt idx="11">
                  <c:v>-68982.700654574204</c:v>
                </c:pt>
                <c:pt idx="12">
                  <c:v>-198981.97408976441</c:v>
                </c:pt>
                <c:pt idx="13">
                  <c:v>-86014.199071827927</c:v>
                </c:pt>
                <c:pt idx="14">
                  <c:v>-198773.06734515622</c:v>
                </c:pt>
                <c:pt idx="15">
                  <c:v>-280183.99989907397</c:v>
                </c:pt>
                <c:pt idx="16">
                  <c:v>-124311.44669770845</c:v>
                </c:pt>
                <c:pt idx="17">
                  <c:v>-175690.8808343726</c:v>
                </c:pt>
                <c:pt idx="18">
                  <c:v>-162241.5689279025</c:v>
                </c:pt>
                <c:pt idx="19">
                  <c:v>-168374.4435322159</c:v>
                </c:pt>
                <c:pt idx="20">
                  <c:v>-187247.72329839127</c:v>
                </c:pt>
                <c:pt idx="21">
                  <c:v>-98362.13479123835</c:v>
                </c:pt>
                <c:pt idx="22">
                  <c:v>-60749.543118592817</c:v>
                </c:pt>
                <c:pt idx="23">
                  <c:v>-102130.41840454168</c:v>
                </c:pt>
                <c:pt idx="24">
                  <c:v>-84862.13479123835</c:v>
                </c:pt>
                <c:pt idx="25">
                  <c:v>-197437.44036672334</c:v>
                </c:pt>
                <c:pt idx="26">
                  <c:v>-245283.99989907397</c:v>
                </c:pt>
                <c:pt idx="27">
                  <c:v>-120450.47567251069</c:v>
                </c:pt>
                <c:pt idx="28">
                  <c:v>-247033.31180554419</c:v>
                </c:pt>
                <c:pt idx="29">
                  <c:v>-231842.21855015238</c:v>
                </c:pt>
                <c:pt idx="30">
                  <c:v>-167669.15675342001</c:v>
                </c:pt>
                <c:pt idx="31">
                  <c:v>-143931.28599623457</c:v>
                </c:pt>
                <c:pt idx="32">
                  <c:v>-165488.12846025318</c:v>
                </c:pt>
                <c:pt idx="33">
                  <c:v>-77627.195906335313</c:v>
                </c:pt>
                <c:pt idx="34">
                  <c:v>-177070.31497103674</c:v>
                </c:pt>
                <c:pt idx="35">
                  <c:v>-181703.1895753502</c:v>
                </c:pt>
                <c:pt idx="36">
                  <c:v>-134273.06734515622</c:v>
                </c:pt>
                <c:pt idx="37">
                  <c:v>-63627.883999865211</c:v>
                </c:pt>
                <c:pt idx="38">
                  <c:v>-193551.12529476057</c:v>
                </c:pt>
                <c:pt idx="39">
                  <c:v>-331183.27333426429</c:v>
                </c:pt>
                <c:pt idx="40">
                  <c:v>-201842.21855015238</c:v>
                </c:pt>
                <c:pt idx="41">
                  <c:v>-62551.851859570423</c:v>
                </c:pt>
                <c:pt idx="42">
                  <c:v>-73817.601068197284</c:v>
                </c:pt>
                <c:pt idx="43">
                  <c:v>-88108.006230059196</c:v>
                </c:pt>
                <c:pt idx="44">
                  <c:v>-258220.96459328663</c:v>
                </c:pt>
                <c:pt idx="45">
                  <c:v>-103956.63004299946</c:v>
                </c:pt>
                <c:pt idx="46">
                  <c:v>-191842.21855015238</c:v>
                </c:pt>
                <c:pt idx="47">
                  <c:v>75814.546971306379</c:v>
                </c:pt>
                <c:pt idx="48">
                  <c:v>50333.736647582497</c:v>
                </c:pt>
                <c:pt idx="49">
                  <c:v>-208348.37292064121</c:v>
                </c:pt>
                <c:pt idx="50">
                  <c:v>-37551.851859570423</c:v>
                </c:pt>
                <c:pt idx="51">
                  <c:v>-91089.504647312919</c:v>
                </c:pt>
                <c:pt idx="52">
                  <c:v>-166917.56259691739</c:v>
                </c:pt>
                <c:pt idx="53">
                  <c:v>-120437.44036672334</c:v>
                </c:pt>
                <c:pt idx="54">
                  <c:v>-60716.224881137547</c:v>
                </c:pt>
                <c:pt idx="55">
                  <c:v>-80247.723298391269</c:v>
                </c:pt>
                <c:pt idx="56">
                  <c:v>-49716.224881137547</c:v>
                </c:pt>
                <c:pt idx="57">
                  <c:v>-112436.7522731935</c:v>
                </c:pt>
                <c:pt idx="58">
                  <c:v>-112156.97092427185</c:v>
                </c:pt>
                <c:pt idx="59">
                  <c:v>11004.990604448249</c:v>
                </c:pt>
                <c:pt idx="60">
                  <c:v>72859.080694347445</c:v>
                </c:pt>
                <c:pt idx="61">
                  <c:v>23254.990604448249</c:v>
                </c:pt>
                <c:pt idx="62">
                  <c:v>-56564.16060054797</c:v>
                </c:pt>
                <c:pt idx="63">
                  <c:v>-80753.877668880043</c:v>
                </c:pt>
                <c:pt idx="64">
                  <c:v>-70462.784413488291</c:v>
                </c:pt>
                <c:pt idx="65">
                  <c:v>19081.022744743037</c:v>
                </c:pt>
                <c:pt idx="66">
                  <c:v>40637.86520876165</c:v>
                </c:pt>
                <c:pt idx="67">
                  <c:v>-9108.6943235890358</c:v>
                </c:pt>
                <c:pt idx="68">
                  <c:v>-312637.36342416354</c:v>
                </c:pt>
                <c:pt idx="69">
                  <c:v>-73803.877668880043</c:v>
                </c:pt>
                <c:pt idx="70">
                  <c:v>75511.144974937022</c:v>
                </c:pt>
                <c:pt idx="71">
                  <c:v>4549.5243274893146</c:v>
                </c:pt>
                <c:pt idx="72">
                  <c:v>25789.929489351227</c:v>
                </c:pt>
                <c:pt idx="73">
                  <c:v>139548.79776267952</c:v>
                </c:pt>
                <c:pt idx="74">
                  <c:v>-21956.630042999459</c:v>
                </c:pt>
                <c:pt idx="75">
                  <c:v>71270.739813075052</c:v>
                </c:pt>
                <c:pt idx="76">
                  <c:v>-33855.25385593978</c:v>
                </c:pt>
                <c:pt idx="77">
                  <c:v>2809.1191656274023</c:v>
                </c:pt>
                <c:pt idx="78">
                  <c:v>-221208.6173810293</c:v>
                </c:pt>
                <c:pt idx="79">
                  <c:v>-58703.189575350203</c:v>
                </c:pt>
                <c:pt idx="80">
                  <c:v>-17197.03520486143</c:v>
                </c:pt>
                <c:pt idx="81">
                  <c:v>-41120.314971036743</c:v>
                </c:pt>
                <c:pt idx="82">
                  <c:v>-238714.7717515179</c:v>
                </c:pt>
                <c:pt idx="83">
                  <c:v>-32095.659017801692</c:v>
                </c:pt>
                <c:pt idx="84">
                  <c:v>102220.05171954527</c:v>
                </c:pt>
                <c:pt idx="85">
                  <c:v>17676.244561313943</c:v>
                </c:pt>
                <c:pt idx="86">
                  <c:v>-33044.970924271853</c:v>
                </c:pt>
                <c:pt idx="87">
                  <c:v>42574.868374254263</c:v>
                </c:pt>
                <c:pt idx="88">
                  <c:v>-223372.9904025963</c:v>
                </c:pt>
                <c:pt idx="89">
                  <c:v>-30019.626877506904</c:v>
                </c:pt>
                <c:pt idx="90">
                  <c:v>18410.495352687081</c:v>
                </c:pt>
                <c:pt idx="91">
                  <c:v>55916.649723175855</c:v>
                </c:pt>
                <c:pt idx="92">
                  <c:v>2537.2155865117093</c:v>
                </c:pt>
                <c:pt idx="93">
                  <c:v>-185173.13571555819</c:v>
                </c:pt>
                <c:pt idx="94">
                  <c:v>6195.4342375901178</c:v>
                </c:pt>
                <c:pt idx="95">
                  <c:v>140536.48902170197</c:v>
                </c:pt>
                <c:pt idx="96">
                  <c:v>-3728.533622115152</c:v>
                </c:pt>
                <c:pt idx="97">
                  <c:v>-76690.154269562801</c:v>
                </c:pt>
                <c:pt idx="98">
                  <c:v>215181.67236699292</c:v>
                </c:pt>
                <c:pt idx="99">
                  <c:v>110422.80409366469</c:v>
                </c:pt>
                <c:pt idx="100">
                  <c:v>47910.495352687081</c:v>
                </c:pt>
                <c:pt idx="101">
                  <c:v>76600.212421019154</c:v>
                </c:pt>
                <c:pt idx="102">
                  <c:v>-123360.68166161887</c:v>
                </c:pt>
                <c:pt idx="103">
                  <c:v>22904.340982198308</c:v>
                </c:pt>
                <c:pt idx="104">
                  <c:v>-13576.469341525575</c:v>
                </c:pt>
                <c:pt idx="105">
                  <c:v>54435.83939945203</c:v>
                </c:pt>
                <c:pt idx="106">
                  <c:v>39511.871539746819</c:v>
                </c:pt>
                <c:pt idx="107">
                  <c:v>-51639.46617603302</c:v>
                </c:pt>
                <c:pt idx="108">
                  <c:v>74435.83939945203</c:v>
                </c:pt>
                <c:pt idx="109">
                  <c:v>4841.3441476908047</c:v>
                </c:pt>
                <c:pt idx="110">
                  <c:v>-60853.839197600144</c:v>
                </c:pt>
                <c:pt idx="111">
                  <c:v>-68594.932452991838</c:v>
                </c:pt>
                <c:pt idx="112">
                  <c:v>3183.8135901424102</c:v>
                </c:pt>
                <c:pt idx="113">
                  <c:v>-116157.92928749928</c:v>
                </c:pt>
                <c:pt idx="114">
                  <c:v>-77968.212219167268</c:v>
                </c:pt>
                <c:pt idx="115">
                  <c:v>100537.21558651171</c:v>
                </c:pt>
                <c:pt idx="116">
                  <c:v>128410.49535268708</c:v>
                </c:pt>
                <c:pt idx="117">
                  <c:v>8411.2219174968777</c:v>
                </c:pt>
                <c:pt idx="118">
                  <c:v>111271.46637788485</c:v>
                </c:pt>
                <c:pt idx="119">
                  <c:v>134486.52749298187</c:v>
                </c:pt>
                <c:pt idx="120">
                  <c:v>170992.68186347064</c:v>
                </c:pt>
                <c:pt idx="121">
                  <c:v>28461.910011026775</c:v>
                </c:pt>
                <c:pt idx="122">
                  <c:v>103107.09335631772</c:v>
                </c:pt>
                <c:pt idx="123">
                  <c:v>-11284.649521324085</c:v>
                </c:pt>
                <c:pt idx="124">
                  <c:v>182726.93265484378</c:v>
                </c:pt>
                <c:pt idx="125">
                  <c:v>240289.92948935123</c:v>
                </c:pt>
                <c:pt idx="126">
                  <c:v>83600.938985829009</c:v>
                </c:pt>
                <c:pt idx="127">
                  <c:v>193385.15130592219</c:v>
                </c:pt>
                <c:pt idx="128">
                  <c:v>124739.96796063124</c:v>
                </c:pt>
                <c:pt idx="129">
                  <c:v>230074.86837425426</c:v>
                </c:pt>
                <c:pt idx="130">
                  <c:v>148347.49851817964</c:v>
                </c:pt>
                <c:pt idx="131">
                  <c:v>-39322.302309066523</c:v>
                </c:pt>
                <c:pt idx="132">
                  <c:v>71487.254057791666</c:v>
                </c:pt>
                <c:pt idx="133">
                  <c:v>-94334.611050043954</c:v>
                </c:pt>
                <c:pt idx="134">
                  <c:v>31031.787780832732</c:v>
                </c:pt>
                <c:pt idx="135">
                  <c:v>141316.00010092603</c:v>
                </c:pt>
                <c:pt idx="136">
                  <c:v>175347.49851817964</c:v>
                </c:pt>
                <c:pt idx="137">
                  <c:v>176347.49851817964</c:v>
                </c:pt>
                <c:pt idx="138">
                  <c:v>168056.40526278783</c:v>
                </c:pt>
                <c:pt idx="139">
                  <c:v>88487.254057791666</c:v>
                </c:pt>
                <c:pt idx="140">
                  <c:v>129968.06438151549</c:v>
                </c:pt>
                <c:pt idx="141">
                  <c:v>29158.508014657302</c:v>
                </c:pt>
                <c:pt idx="142">
                  <c:v>247802.96479513857</c:v>
                </c:pt>
                <c:pt idx="143">
                  <c:v>155651.62707935879</c:v>
                </c:pt>
                <c:pt idx="144">
                  <c:v>115196.16080239986</c:v>
                </c:pt>
                <c:pt idx="145">
                  <c:v>237905.02907572815</c:v>
                </c:pt>
                <c:pt idx="146">
                  <c:v>204866.68819445581</c:v>
                </c:pt>
                <c:pt idx="147">
                  <c:v>303068.71400376543</c:v>
                </c:pt>
                <c:pt idx="148">
                  <c:v>93842.070712500717</c:v>
                </c:pt>
                <c:pt idx="149">
                  <c:v>379815.27353611618</c:v>
                </c:pt>
                <c:pt idx="150">
                  <c:v>274689.27986710123</c:v>
                </c:pt>
                <c:pt idx="151">
                  <c:v>272398.18661170953</c:v>
                </c:pt>
                <c:pt idx="152">
                  <c:v>296347.49851817964</c:v>
                </c:pt>
                <c:pt idx="153">
                  <c:v>147158.5080146573</c:v>
                </c:pt>
                <c:pt idx="154">
                  <c:v>170082.47587436251</c:v>
                </c:pt>
                <c:pt idx="155">
                  <c:v>284899.56279876921</c:v>
                </c:pt>
                <c:pt idx="156">
                  <c:v>84196.887367209652</c:v>
                </c:pt>
                <c:pt idx="157">
                  <c:v>-171118.09680532757</c:v>
                </c:pt>
                <c:pt idx="158">
                  <c:v>324714.62391386623</c:v>
                </c:pt>
                <c:pt idx="159">
                  <c:v>67586.797277310397</c:v>
                </c:pt>
                <c:pt idx="160">
                  <c:v>87741.421090250835</c:v>
                </c:pt>
                <c:pt idx="161">
                  <c:v>385587.90368004161</c:v>
                </c:pt>
                <c:pt idx="162">
                  <c:v>213816.72666573571</c:v>
                </c:pt>
                <c:pt idx="163">
                  <c:v>186627.0095974037</c:v>
                </c:pt>
                <c:pt idx="164">
                  <c:v>165411.94848230667</c:v>
                </c:pt>
                <c:pt idx="165">
                  <c:v>375714.62391386623</c:v>
                </c:pt>
                <c:pt idx="166">
                  <c:v>311727.65921965358</c:v>
                </c:pt>
                <c:pt idx="167">
                  <c:v>210351.26038877689</c:v>
                </c:pt>
                <c:pt idx="168">
                  <c:v>216361.26038877689</c:v>
                </c:pt>
                <c:pt idx="169">
                  <c:v>400309.8457304372</c:v>
                </c:pt>
                <c:pt idx="170">
                  <c:v>487929.68502896326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621-5A4C-A9B2-1541365ED0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55605792"/>
        <c:axId val="2055470544"/>
      </c:scatterChart>
      <c:valAx>
        <c:axId val="20556057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X Variable 1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55470544"/>
        <c:crosses val="autoZero"/>
        <c:crossBetween val="midCat"/>
      </c:valAx>
      <c:valAx>
        <c:axId val="2055470544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Residuals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556057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X Variable 1 Line Fit  Plot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Y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HouseSales_data!$S$334:$S$504</c:f>
              <c:numCache>
                <c:formatCode>General</c:formatCode>
                <c:ptCount val="171"/>
                <c:pt idx="0">
                  <c:v>1790</c:v>
                </c:pt>
                <c:pt idx="1">
                  <c:v>1490</c:v>
                </c:pt>
                <c:pt idx="2">
                  <c:v>2030</c:v>
                </c:pt>
                <c:pt idx="3">
                  <c:v>1120</c:v>
                </c:pt>
                <c:pt idx="4">
                  <c:v>2140</c:v>
                </c:pt>
                <c:pt idx="5">
                  <c:v>1420</c:v>
                </c:pt>
                <c:pt idx="6">
                  <c:v>1910</c:v>
                </c:pt>
                <c:pt idx="7">
                  <c:v>1710</c:v>
                </c:pt>
                <c:pt idx="8">
                  <c:v>1850</c:v>
                </c:pt>
                <c:pt idx="9">
                  <c:v>1860</c:v>
                </c:pt>
                <c:pt idx="10">
                  <c:v>1940</c:v>
                </c:pt>
                <c:pt idx="11">
                  <c:v>1260</c:v>
                </c:pt>
                <c:pt idx="12">
                  <c:v>2050</c:v>
                </c:pt>
                <c:pt idx="13">
                  <c:v>1420</c:v>
                </c:pt>
                <c:pt idx="14">
                  <c:v>2100</c:v>
                </c:pt>
                <c:pt idx="15">
                  <c:v>2600</c:v>
                </c:pt>
                <c:pt idx="16">
                  <c:v>1660</c:v>
                </c:pt>
                <c:pt idx="17">
                  <c:v>2000</c:v>
                </c:pt>
                <c:pt idx="18">
                  <c:v>1940</c:v>
                </c:pt>
                <c:pt idx="19">
                  <c:v>1980</c:v>
                </c:pt>
                <c:pt idx="20">
                  <c:v>2130</c:v>
                </c:pt>
                <c:pt idx="21">
                  <c:v>1600</c:v>
                </c:pt>
                <c:pt idx="22">
                  <c:v>1390</c:v>
                </c:pt>
                <c:pt idx="23">
                  <c:v>1677</c:v>
                </c:pt>
                <c:pt idx="24">
                  <c:v>1600</c:v>
                </c:pt>
                <c:pt idx="25">
                  <c:v>2300</c:v>
                </c:pt>
                <c:pt idx="26">
                  <c:v>2600</c:v>
                </c:pt>
                <c:pt idx="27">
                  <c:v>1890</c:v>
                </c:pt>
                <c:pt idx="28">
                  <c:v>2660</c:v>
                </c:pt>
                <c:pt idx="29">
                  <c:v>2610</c:v>
                </c:pt>
                <c:pt idx="30">
                  <c:v>2223</c:v>
                </c:pt>
                <c:pt idx="31">
                  <c:v>2110</c:v>
                </c:pt>
                <c:pt idx="32">
                  <c:v>2240</c:v>
                </c:pt>
                <c:pt idx="33">
                  <c:v>1740</c:v>
                </c:pt>
                <c:pt idx="34">
                  <c:v>2340</c:v>
                </c:pt>
                <c:pt idx="35">
                  <c:v>2380</c:v>
                </c:pt>
                <c:pt idx="36">
                  <c:v>2100</c:v>
                </c:pt>
                <c:pt idx="37">
                  <c:v>1680</c:v>
                </c:pt>
                <c:pt idx="38">
                  <c:v>2560</c:v>
                </c:pt>
                <c:pt idx="39">
                  <c:v>3390</c:v>
                </c:pt>
                <c:pt idx="40">
                  <c:v>2610</c:v>
                </c:pt>
                <c:pt idx="41">
                  <c:v>1770</c:v>
                </c:pt>
                <c:pt idx="42">
                  <c:v>1850</c:v>
                </c:pt>
                <c:pt idx="43">
                  <c:v>1960</c:v>
                </c:pt>
                <c:pt idx="44">
                  <c:v>3010</c:v>
                </c:pt>
                <c:pt idx="45">
                  <c:v>2080</c:v>
                </c:pt>
                <c:pt idx="46">
                  <c:v>2610</c:v>
                </c:pt>
                <c:pt idx="47">
                  <c:v>1020</c:v>
                </c:pt>
                <c:pt idx="48">
                  <c:v>1240</c:v>
                </c:pt>
                <c:pt idx="49">
                  <c:v>2800</c:v>
                </c:pt>
                <c:pt idx="50">
                  <c:v>1770</c:v>
                </c:pt>
                <c:pt idx="51">
                  <c:v>2120</c:v>
                </c:pt>
                <c:pt idx="52">
                  <c:v>2580</c:v>
                </c:pt>
                <c:pt idx="53">
                  <c:v>2300</c:v>
                </c:pt>
                <c:pt idx="54">
                  <c:v>1970</c:v>
                </c:pt>
                <c:pt idx="55">
                  <c:v>2130</c:v>
                </c:pt>
                <c:pt idx="56">
                  <c:v>1970</c:v>
                </c:pt>
                <c:pt idx="57">
                  <c:v>2360</c:v>
                </c:pt>
                <c:pt idx="58">
                  <c:v>2370</c:v>
                </c:pt>
                <c:pt idx="59">
                  <c:v>1640</c:v>
                </c:pt>
                <c:pt idx="60">
                  <c:v>1270</c:v>
                </c:pt>
                <c:pt idx="61">
                  <c:v>1640</c:v>
                </c:pt>
                <c:pt idx="62">
                  <c:v>2150</c:v>
                </c:pt>
                <c:pt idx="63">
                  <c:v>2320</c:v>
                </c:pt>
                <c:pt idx="64">
                  <c:v>2270</c:v>
                </c:pt>
                <c:pt idx="65">
                  <c:v>1730</c:v>
                </c:pt>
                <c:pt idx="66">
                  <c:v>1600</c:v>
                </c:pt>
                <c:pt idx="67">
                  <c:v>1900</c:v>
                </c:pt>
                <c:pt idx="68">
                  <c:v>3760</c:v>
                </c:pt>
                <c:pt idx="69">
                  <c:v>2320</c:v>
                </c:pt>
                <c:pt idx="70">
                  <c:v>1450</c:v>
                </c:pt>
                <c:pt idx="71">
                  <c:v>1890</c:v>
                </c:pt>
                <c:pt idx="72">
                  <c:v>1780</c:v>
                </c:pt>
                <c:pt idx="73">
                  <c:v>1100</c:v>
                </c:pt>
                <c:pt idx="74">
                  <c:v>2080</c:v>
                </c:pt>
                <c:pt idx="75">
                  <c:v>1560</c:v>
                </c:pt>
                <c:pt idx="76">
                  <c:v>2200</c:v>
                </c:pt>
                <c:pt idx="77">
                  <c:v>2000</c:v>
                </c:pt>
                <c:pt idx="78">
                  <c:v>3360</c:v>
                </c:pt>
                <c:pt idx="79">
                  <c:v>2380</c:v>
                </c:pt>
                <c:pt idx="80">
                  <c:v>2190</c:v>
                </c:pt>
                <c:pt idx="81">
                  <c:v>2340</c:v>
                </c:pt>
                <c:pt idx="82">
                  <c:v>3550</c:v>
                </c:pt>
                <c:pt idx="83">
                  <c:v>2310</c:v>
                </c:pt>
                <c:pt idx="84">
                  <c:v>1500</c:v>
                </c:pt>
                <c:pt idx="85">
                  <c:v>2040</c:v>
                </c:pt>
                <c:pt idx="86">
                  <c:v>2370</c:v>
                </c:pt>
                <c:pt idx="87">
                  <c:v>1920</c:v>
                </c:pt>
                <c:pt idx="88">
                  <c:v>3560</c:v>
                </c:pt>
                <c:pt idx="89">
                  <c:v>2400</c:v>
                </c:pt>
                <c:pt idx="90">
                  <c:v>2120</c:v>
                </c:pt>
                <c:pt idx="91">
                  <c:v>1930</c:v>
                </c:pt>
                <c:pt idx="92">
                  <c:v>2270</c:v>
                </c:pt>
                <c:pt idx="93">
                  <c:v>3402</c:v>
                </c:pt>
                <c:pt idx="94">
                  <c:v>2260</c:v>
                </c:pt>
                <c:pt idx="95">
                  <c:v>1480</c:v>
                </c:pt>
                <c:pt idx="96">
                  <c:v>2350</c:v>
                </c:pt>
                <c:pt idx="97">
                  <c:v>2790</c:v>
                </c:pt>
                <c:pt idx="98">
                  <c:v>1060</c:v>
                </c:pt>
                <c:pt idx="99">
                  <c:v>1740</c:v>
                </c:pt>
                <c:pt idx="100">
                  <c:v>2120</c:v>
                </c:pt>
                <c:pt idx="101">
                  <c:v>1950</c:v>
                </c:pt>
                <c:pt idx="102">
                  <c:v>3180</c:v>
                </c:pt>
                <c:pt idx="103">
                  <c:v>2310</c:v>
                </c:pt>
                <c:pt idx="104">
                  <c:v>2530</c:v>
                </c:pt>
                <c:pt idx="105">
                  <c:v>2150</c:v>
                </c:pt>
                <c:pt idx="106">
                  <c:v>2240</c:v>
                </c:pt>
                <c:pt idx="107">
                  <c:v>2850</c:v>
                </c:pt>
                <c:pt idx="108">
                  <c:v>2150</c:v>
                </c:pt>
                <c:pt idx="109">
                  <c:v>2630</c:v>
                </c:pt>
                <c:pt idx="110">
                  <c:v>3050</c:v>
                </c:pt>
                <c:pt idx="111">
                  <c:v>3100</c:v>
                </c:pt>
                <c:pt idx="112">
                  <c:v>2700</c:v>
                </c:pt>
                <c:pt idx="113">
                  <c:v>3420</c:v>
                </c:pt>
                <c:pt idx="114">
                  <c:v>3250</c:v>
                </c:pt>
                <c:pt idx="115">
                  <c:v>2270</c:v>
                </c:pt>
                <c:pt idx="116">
                  <c:v>2120</c:v>
                </c:pt>
                <c:pt idx="117">
                  <c:v>2910</c:v>
                </c:pt>
                <c:pt idx="118">
                  <c:v>2350</c:v>
                </c:pt>
                <c:pt idx="119">
                  <c:v>2210</c:v>
                </c:pt>
                <c:pt idx="120">
                  <c:v>2020</c:v>
                </c:pt>
                <c:pt idx="121">
                  <c:v>2970</c:v>
                </c:pt>
                <c:pt idx="122">
                  <c:v>2550</c:v>
                </c:pt>
                <c:pt idx="123">
                  <c:v>3270</c:v>
                </c:pt>
                <c:pt idx="124">
                  <c:v>2100</c:v>
                </c:pt>
                <c:pt idx="125">
                  <c:v>1780</c:v>
                </c:pt>
                <c:pt idx="126">
                  <c:v>2740</c:v>
                </c:pt>
                <c:pt idx="127">
                  <c:v>2090</c:v>
                </c:pt>
                <c:pt idx="128">
                  <c:v>2510</c:v>
                </c:pt>
                <c:pt idx="129">
                  <c:v>1920</c:v>
                </c:pt>
                <c:pt idx="130">
                  <c:v>2440</c:v>
                </c:pt>
                <c:pt idx="131">
                  <c:v>3620</c:v>
                </c:pt>
                <c:pt idx="132">
                  <c:v>3000</c:v>
                </c:pt>
                <c:pt idx="133">
                  <c:v>4000</c:v>
                </c:pt>
                <c:pt idx="134">
                  <c:v>3250</c:v>
                </c:pt>
                <c:pt idx="135">
                  <c:v>2600</c:v>
                </c:pt>
                <c:pt idx="136">
                  <c:v>2440</c:v>
                </c:pt>
                <c:pt idx="137">
                  <c:v>2440</c:v>
                </c:pt>
                <c:pt idx="138">
                  <c:v>2490</c:v>
                </c:pt>
                <c:pt idx="139">
                  <c:v>3000</c:v>
                </c:pt>
                <c:pt idx="140">
                  <c:v>2780</c:v>
                </c:pt>
                <c:pt idx="141">
                  <c:v>3400</c:v>
                </c:pt>
                <c:pt idx="142">
                  <c:v>2190</c:v>
                </c:pt>
                <c:pt idx="143">
                  <c:v>2800</c:v>
                </c:pt>
                <c:pt idx="144">
                  <c:v>3050</c:v>
                </c:pt>
                <c:pt idx="145">
                  <c:v>2370</c:v>
                </c:pt>
                <c:pt idx="146">
                  <c:v>2660</c:v>
                </c:pt>
                <c:pt idx="147">
                  <c:v>2110</c:v>
                </c:pt>
                <c:pt idx="148">
                  <c:v>3420</c:v>
                </c:pt>
                <c:pt idx="149">
                  <c:v>1810</c:v>
                </c:pt>
                <c:pt idx="150">
                  <c:v>2450</c:v>
                </c:pt>
                <c:pt idx="151">
                  <c:v>2500</c:v>
                </c:pt>
                <c:pt idx="152">
                  <c:v>2440</c:v>
                </c:pt>
                <c:pt idx="153">
                  <c:v>3400</c:v>
                </c:pt>
                <c:pt idx="154">
                  <c:v>3310</c:v>
                </c:pt>
                <c:pt idx="155">
                  <c:v>2620</c:v>
                </c:pt>
                <c:pt idx="156">
                  <c:v>3840</c:v>
                </c:pt>
                <c:pt idx="157">
                  <c:v>5440</c:v>
                </c:pt>
                <c:pt idx="158">
                  <c:v>2480</c:v>
                </c:pt>
                <c:pt idx="159">
                  <c:v>4210</c:v>
                </c:pt>
                <c:pt idx="160">
                  <c:v>4090</c:v>
                </c:pt>
                <c:pt idx="161">
                  <c:v>2330</c:v>
                </c:pt>
                <c:pt idx="162">
                  <c:v>3390</c:v>
                </c:pt>
                <c:pt idx="163">
                  <c:v>3560</c:v>
                </c:pt>
                <c:pt idx="164">
                  <c:v>3700</c:v>
                </c:pt>
                <c:pt idx="165">
                  <c:v>2480</c:v>
                </c:pt>
                <c:pt idx="166">
                  <c:v>2890</c:v>
                </c:pt>
                <c:pt idx="167">
                  <c:v>3640</c:v>
                </c:pt>
                <c:pt idx="168">
                  <c:v>3640</c:v>
                </c:pt>
                <c:pt idx="169">
                  <c:v>2790</c:v>
                </c:pt>
                <c:pt idx="170">
                  <c:v>2340</c:v>
                </c:pt>
              </c:numCache>
            </c:numRef>
          </c:xVal>
          <c:yVal>
            <c:numRef>
              <c:f>HouseSales_data!$P$334:$P$504</c:f>
              <c:numCache>
                <c:formatCode>General</c:formatCode>
                <c:ptCount val="171"/>
                <c:pt idx="0">
                  <c:v>179000</c:v>
                </c:pt>
                <c:pt idx="1">
                  <c:v>185000</c:v>
                </c:pt>
                <c:pt idx="2">
                  <c:v>199000</c:v>
                </c:pt>
                <c:pt idx="3">
                  <c:v>219900</c:v>
                </c:pt>
                <c:pt idx="4">
                  <c:v>236500</c:v>
                </c:pt>
                <c:pt idx="5">
                  <c:v>240000</c:v>
                </c:pt>
                <c:pt idx="6">
                  <c:v>240000</c:v>
                </c:pt>
                <c:pt idx="7">
                  <c:v>247500</c:v>
                </c:pt>
                <c:pt idx="8">
                  <c:v>248000</c:v>
                </c:pt>
                <c:pt idx="9">
                  <c:v>250000</c:v>
                </c:pt>
                <c:pt idx="10">
                  <c:v>252000</c:v>
                </c:pt>
                <c:pt idx="11">
                  <c:v>259000</c:v>
                </c:pt>
                <c:pt idx="12">
                  <c:v>260000</c:v>
                </c:pt>
                <c:pt idx="13">
                  <c:v>268500</c:v>
                </c:pt>
                <c:pt idx="14">
                  <c:v>268500</c:v>
                </c:pt>
                <c:pt idx="15">
                  <c:v>270000</c:v>
                </c:pt>
                <c:pt idx="16">
                  <c:v>270000</c:v>
                </c:pt>
                <c:pt idx="17">
                  <c:v>275000</c:v>
                </c:pt>
                <c:pt idx="18">
                  <c:v>278500</c:v>
                </c:pt>
                <c:pt idx="19">
                  <c:v>279000</c:v>
                </c:pt>
                <c:pt idx="20">
                  <c:v>285000</c:v>
                </c:pt>
                <c:pt idx="21">
                  <c:v>286000</c:v>
                </c:pt>
                <c:pt idx="22">
                  <c:v>288790</c:v>
                </c:pt>
                <c:pt idx="23">
                  <c:v>295000</c:v>
                </c:pt>
                <c:pt idx="24">
                  <c:v>299500</c:v>
                </c:pt>
                <c:pt idx="25">
                  <c:v>303000</c:v>
                </c:pt>
                <c:pt idx="26">
                  <c:v>304900</c:v>
                </c:pt>
                <c:pt idx="27">
                  <c:v>312000</c:v>
                </c:pt>
                <c:pt idx="28">
                  <c:v>313100</c:v>
                </c:pt>
                <c:pt idx="29">
                  <c:v>320000</c:v>
                </c:pt>
                <c:pt idx="30">
                  <c:v>320000</c:v>
                </c:pt>
                <c:pt idx="31">
                  <c:v>325000</c:v>
                </c:pt>
                <c:pt idx="32">
                  <c:v>325000</c:v>
                </c:pt>
                <c:pt idx="33">
                  <c:v>329950</c:v>
                </c:pt>
                <c:pt idx="34">
                  <c:v>330000</c:v>
                </c:pt>
                <c:pt idx="35">
                  <c:v>332000</c:v>
                </c:pt>
                <c:pt idx="36">
                  <c:v>333000</c:v>
                </c:pt>
                <c:pt idx="37">
                  <c:v>334000</c:v>
                </c:pt>
                <c:pt idx="38">
                  <c:v>350000</c:v>
                </c:pt>
                <c:pt idx="39">
                  <c:v>350000</c:v>
                </c:pt>
                <c:pt idx="40">
                  <c:v>350000</c:v>
                </c:pt>
                <c:pt idx="41">
                  <c:v>350000</c:v>
                </c:pt>
                <c:pt idx="42">
                  <c:v>352000</c:v>
                </c:pt>
                <c:pt idx="43">
                  <c:v>355950</c:v>
                </c:pt>
                <c:pt idx="44">
                  <c:v>359950</c:v>
                </c:pt>
                <c:pt idx="45">
                  <c:v>360000</c:v>
                </c:pt>
                <c:pt idx="46">
                  <c:v>360000</c:v>
                </c:pt>
                <c:pt idx="47">
                  <c:v>364000</c:v>
                </c:pt>
                <c:pt idx="48">
                  <c:v>375000</c:v>
                </c:pt>
                <c:pt idx="49">
                  <c:v>375000</c:v>
                </c:pt>
                <c:pt idx="50">
                  <c:v>375000</c:v>
                </c:pt>
                <c:pt idx="51">
                  <c:v>379500</c:v>
                </c:pt>
                <c:pt idx="52">
                  <c:v>379950</c:v>
                </c:pt>
                <c:pt idx="53">
                  <c:v>380000</c:v>
                </c:pt>
                <c:pt idx="54">
                  <c:v>385000</c:v>
                </c:pt>
                <c:pt idx="55">
                  <c:v>392000</c:v>
                </c:pt>
                <c:pt idx="56">
                  <c:v>396000</c:v>
                </c:pt>
                <c:pt idx="57">
                  <c:v>397950</c:v>
                </c:pt>
                <c:pt idx="58">
                  <c:v>399888</c:v>
                </c:pt>
                <c:pt idx="59">
                  <c:v>402000</c:v>
                </c:pt>
                <c:pt idx="60">
                  <c:v>402500</c:v>
                </c:pt>
                <c:pt idx="61">
                  <c:v>414250</c:v>
                </c:pt>
                <c:pt idx="62">
                  <c:v>419000</c:v>
                </c:pt>
                <c:pt idx="63">
                  <c:v>423000</c:v>
                </c:pt>
                <c:pt idx="64">
                  <c:v>425000</c:v>
                </c:pt>
                <c:pt idx="65">
                  <c:v>425000</c:v>
                </c:pt>
                <c:pt idx="66">
                  <c:v>425000</c:v>
                </c:pt>
                <c:pt idx="67">
                  <c:v>425000</c:v>
                </c:pt>
                <c:pt idx="68">
                  <c:v>429900</c:v>
                </c:pt>
                <c:pt idx="69">
                  <c:v>429950</c:v>
                </c:pt>
                <c:pt idx="70">
                  <c:v>435000</c:v>
                </c:pt>
                <c:pt idx="71">
                  <c:v>437000</c:v>
                </c:pt>
                <c:pt idx="72">
                  <c:v>440000</c:v>
                </c:pt>
                <c:pt idx="73">
                  <c:v>441000</c:v>
                </c:pt>
                <c:pt idx="74">
                  <c:v>442000</c:v>
                </c:pt>
                <c:pt idx="75">
                  <c:v>449000</c:v>
                </c:pt>
                <c:pt idx="76">
                  <c:v>450000</c:v>
                </c:pt>
                <c:pt idx="77">
                  <c:v>453500</c:v>
                </c:pt>
                <c:pt idx="78">
                  <c:v>455000</c:v>
                </c:pt>
                <c:pt idx="79">
                  <c:v>455000</c:v>
                </c:pt>
                <c:pt idx="80">
                  <c:v>465000</c:v>
                </c:pt>
                <c:pt idx="81">
                  <c:v>465950</c:v>
                </c:pt>
                <c:pt idx="82">
                  <c:v>469000</c:v>
                </c:pt>
                <c:pt idx="83">
                  <c:v>470000</c:v>
                </c:pt>
                <c:pt idx="84">
                  <c:v>470000</c:v>
                </c:pt>
                <c:pt idx="85">
                  <c:v>475000</c:v>
                </c:pt>
                <c:pt idx="86">
                  <c:v>479000</c:v>
                </c:pt>
                <c:pt idx="87">
                  <c:v>480000</c:v>
                </c:pt>
                <c:pt idx="88">
                  <c:v>486000</c:v>
                </c:pt>
                <c:pt idx="89">
                  <c:v>487000</c:v>
                </c:pt>
                <c:pt idx="90">
                  <c:v>489000</c:v>
                </c:pt>
                <c:pt idx="91">
                  <c:v>495000</c:v>
                </c:pt>
                <c:pt idx="92">
                  <c:v>498000</c:v>
                </c:pt>
                <c:pt idx="93">
                  <c:v>498000</c:v>
                </c:pt>
                <c:pt idx="94">
                  <c:v>500000</c:v>
                </c:pt>
                <c:pt idx="95">
                  <c:v>505000</c:v>
                </c:pt>
                <c:pt idx="96">
                  <c:v>505000</c:v>
                </c:pt>
                <c:pt idx="97">
                  <c:v>505000</c:v>
                </c:pt>
                <c:pt idx="98">
                  <c:v>510000</c:v>
                </c:pt>
                <c:pt idx="99">
                  <c:v>518000</c:v>
                </c:pt>
                <c:pt idx="100">
                  <c:v>518500</c:v>
                </c:pt>
                <c:pt idx="101">
                  <c:v>519000</c:v>
                </c:pt>
                <c:pt idx="102">
                  <c:v>523000</c:v>
                </c:pt>
                <c:pt idx="103">
                  <c:v>525000</c:v>
                </c:pt>
                <c:pt idx="104">
                  <c:v>525000</c:v>
                </c:pt>
                <c:pt idx="105">
                  <c:v>530000</c:v>
                </c:pt>
                <c:pt idx="106">
                  <c:v>530000</c:v>
                </c:pt>
                <c:pt idx="107">
                  <c:v>540000</c:v>
                </c:pt>
                <c:pt idx="108">
                  <c:v>550000</c:v>
                </c:pt>
                <c:pt idx="109">
                  <c:v>560000</c:v>
                </c:pt>
                <c:pt idx="110">
                  <c:v>563950</c:v>
                </c:pt>
                <c:pt idx="111">
                  <c:v>564500</c:v>
                </c:pt>
                <c:pt idx="112">
                  <c:v>569950</c:v>
                </c:pt>
                <c:pt idx="113">
                  <c:v>570000</c:v>
                </c:pt>
                <c:pt idx="114">
                  <c:v>580000</c:v>
                </c:pt>
                <c:pt idx="115">
                  <c:v>596000</c:v>
                </c:pt>
                <c:pt idx="116">
                  <c:v>599000</c:v>
                </c:pt>
                <c:pt idx="117">
                  <c:v>610000</c:v>
                </c:pt>
                <c:pt idx="118">
                  <c:v>620000</c:v>
                </c:pt>
                <c:pt idx="119">
                  <c:v>620000</c:v>
                </c:pt>
                <c:pt idx="120">
                  <c:v>625000</c:v>
                </c:pt>
                <c:pt idx="121">
                  <c:v>640000</c:v>
                </c:pt>
                <c:pt idx="122">
                  <c:v>645000</c:v>
                </c:pt>
                <c:pt idx="123">
                  <c:v>650000</c:v>
                </c:pt>
                <c:pt idx="124">
                  <c:v>650000</c:v>
                </c:pt>
                <c:pt idx="125">
                  <c:v>654500</c:v>
                </c:pt>
                <c:pt idx="126">
                  <c:v>657000</c:v>
                </c:pt>
                <c:pt idx="127">
                  <c:v>659000</c:v>
                </c:pt>
                <c:pt idx="128">
                  <c:v>660000</c:v>
                </c:pt>
                <c:pt idx="129">
                  <c:v>667500</c:v>
                </c:pt>
                <c:pt idx="130">
                  <c:v>672000</c:v>
                </c:pt>
                <c:pt idx="131">
                  <c:v>680000</c:v>
                </c:pt>
                <c:pt idx="132">
                  <c:v>688000</c:v>
                </c:pt>
                <c:pt idx="133">
                  <c:v>688000</c:v>
                </c:pt>
                <c:pt idx="134">
                  <c:v>689000</c:v>
                </c:pt>
                <c:pt idx="135">
                  <c:v>691500</c:v>
                </c:pt>
                <c:pt idx="136">
                  <c:v>699000</c:v>
                </c:pt>
                <c:pt idx="137">
                  <c:v>700000</c:v>
                </c:pt>
                <c:pt idx="138">
                  <c:v>700000</c:v>
                </c:pt>
                <c:pt idx="139">
                  <c:v>705000</c:v>
                </c:pt>
                <c:pt idx="140">
                  <c:v>710000</c:v>
                </c:pt>
                <c:pt idx="141">
                  <c:v>712000</c:v>
                </c:pt>
                <c:pt idx="142">
                  <c:v>730000</c:v>
                </c:pt>
                <c:pt idx="143">
                  <c:v>739000</c:v>
                </c:pt>
                <c:pt idx="144">
                  <c:v>740000</c:v>
                </c:pt>
                <c:pt idx="145">
                  <c:v>749950</c:v>
                </c:pt>
                <c:pt idx="146">
                  <c:v>765000</c:v>
                </c:pt>
                <c:pt idx="147">
                  <c:v>772000</c:v>
                </c:pt>
                <c:pt idx="148">
                  <c:v>780000</c:v>
                </c:pt>
                <c:pt idx="149">
                  <c:v>799000</c:v>
                </c:pt>
                <c:pt idx="150">
                  <c:v>800000</c:v>
                </c:pt>
                <c:pt idx="151">
                  <c:v>806000</c:v>
                </c:pt>
                <c:pt idx="152">
                  <c:v>820000</c:v>
                </c:pt>
                <c:pt idx="153">
                  <c:v>830000</c:v>
                </c:pt>
                <c:pt idx="154">
                  <c:v>838000</c:v>
                </c:pt>
                <c:pt idx="155">
                  <c:v>838400</c:v>
                </c:pt>
                <c:pt idx="156">
                  <c:v>840000</c:v>
                </c:pt>
                <c:pt idx="157">
                  <c:v>850000</c:v>
                </c:pt>
                <c:pt idx="158">
                  <c:v>855000</c:v>
                </c:pt>
                <c:pt idx="159">
                  <c:v>884744</c:v>
                </c:pt>
                <c:pt idx="160">
                  <c:v>885000</c:v>
                </c:pt>
                <c:pt idx="161">
                  <c:v>891000</c:v>
                </c:pt>
                <c:pt idx="162">
                  <c:v>895000</c:v>
                </c:pt>
                <c:pt idx="163">
                  <c:v>896000</c:v>
                </c:pt>
                <c:pt idx="164">
                  <c:v>898000</c:v>
                </c:pt>
                <c:pt idx="165">
                  <c:v>906000</c:v>
                </c:pt>
                <c:pt idx="166">
                  <c:v>910000</c:v>
                </c:pt>
                <c:pt idx="167">
                  <c:v>932990</c:v>
                </c:pt>
                <c:pt idx="168">
                  <c:v>939000</c:v>
                </c:pt>
                <c:pt idx="169">
                  <c:v>982000</c:v>
                </c:pt>
                <c:pt idx="170">
                  <c:v>995000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C7E-CD41-964F-5084A1A140C6}"/>
            </c:ext>
          </c:extLst>
        </c:ser>
        <c:ser>
          <c:idx val="1"/>
          <c:order val="1"/>
          <c:tx>
            <c:v>Predicted Y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HouseSales_data!$S$334:$S$504</c:f>
              <c:numCache>
                <c:formatCode>General</c:formatCode>
                <c:ptCount val="171"/>
                <c:pt idx="0">
                  <c:v>1790</c:v>
                </c:pt>
                <c:pt idx="1">
                  <c:v>1490</c:v>
                </c:pt>
                <c:pt idx="2">
                  <c:v>2030</c:v>
                </c:pt>
                <c:pt idx="3">
                  <c:v>1120</c:v>
                </c:pt>
                <c:pt idx="4">
                  <c:v>2140</c:v>
                </c:pt>
                <c:pt idx="5">
                  <c:v>1420</c:v>
                </c:pt>
                <c:pt idx="6">
                  <c:v>1910</c:v>
                </c:pt>
                <c:pt idx="7">
                  <c:v>1710</c:v>
                </c:pt>
                <c:pt idx="8">
                  <c:v>1850</c:v>
                </c:pt>
                <c:pt idx="9">
                  <c:v>1860</c:v>
                </c:pt>
                <c:pt idx="10">
                  <c:v>1940</c:v>
                </c:pt>
                <c:pt idx="11">
                  <c:v>1260</c:v>
                </c:pt>
                <c:pt idx="12">
                  <c:v>2050</c:v>
                </c:pt>
                <c:pt idx="13">
                  <c:v>1420</c:v>
                </c:pt>
                <c:pt idx="14">
                  <c:v>2100</c:v>
                </c:pt>
                <c:pt idx="15">
                  <c:v>2600</c:v>
                </c:pt>
                <c:pt idx="16">
                  <c:v>1660</c:v>
                </c:pt>
                <c:pt idx="17">
                  <c:v>2000</c:v>
                </c:pt>
                <c:pt idx="18">
                  <c:v>1940</c:v>
                </c:pt>
                <c:pt idx="19">
                  <c:v>1980</c:v>
                </c:pt>
                <c:pt idx="20">
                  <c:v>2130</c:v>
                </c:pt>
                <c:pt idx="21">
                  <c:v>1600</c:v>
                </c:pt>
                <c:pt idx="22">
                  <c:v>1390</c:v>
                </c:pt>
                <c:pt idx="23">
                  <c:v>1677</c:v>
                </c:pt>
                <c:pt idx="24">
                  <c:v>1600</c:v>
                </c:pt>
                <c:pt idx="25">
                  <c:v>2300</c:v>
                </c:pt>
                <c:pt idx="26">
                  <c:v>2600</c:v>
                </c:pt>
                <c:pt idx="27">
                  <c:v>1890</c:v>
                </c:pt>
                <c:pt idx="28">
                  <c:v>2660</c:v>
                </c:pt>
                <c:pt idx="29">
                  <c:v>2610</c:v>
                </c:pt>
                <c:pt idx="30">
                  <c:v>2223</c:v>
                </c:pt>
                <c:pt idx="31">
                  <c:v>2110</c:v>
                </c:pt>
                <c:pt idx="32">
                  <c:v>2240</c:v>
                </c:pt>
                <c:pt idx="33">
                  <c:v>1740</c:v>
                </c:pt>
                <c:pt idx="34">
                  <c:v>2340</c:v>
                </c:pt>
                <c:pt idx="35">
                  <c:v>2380</c:v>
                </c:pt>
                <c:pt idx="36">
                  <c:v>2100</c:v>
                </c:pt>
                <c:pt idx="37">
                  <c:v>1680</c:v>
                </c:pt>
                <c:pt idx="38">
                  <c:v>2560</c:v>
                </c:pt>
                <c:pt idx="39">
                  <c:v>3390</c:v>
                </c:pt>
                <c:pt idx="40">
                  <c:v>2610</c:v>
                </c:pt>
                <c:pt idx="41">
                  <c:v>1770</c:v>
                </c:pt>
                <c:pt idx="42">
                  <c:v>1850</c:v>
                </c:pt>
                <c:pt idx="43">
                  <c:v>1960</c:v>
                </c:pt>
                <c:pt idx="44">
                  <c:v>3010</c:v>
                </c:pt>
                <c:pt idx="45">
                  <c:v>2080</c:v>
                </c:pt>
                <c:pt idx="46">
                  <c:v>2610</c:v>
                </c:pt>
                <c:pt idx="47">
                  <c:v>1020</c:v>
                </c:pt>
                <c:pt idx="48">
                  <c:v>1240</c:v>
                </c:pt>
                <c:pt idx="49">
                  <c:v>2800</c:v>
                </c:pt>
                <c:pt idx="50">
                  <c:v>1770</c:v>
                </c:pt>
                <c:pt idx="51">
                  <c:v>2120</c:v>
                </c:pt>
                <c:pt idx="52">
                  <c:v>2580</c:v>
                </c:pt>
                <c:pt idx="53">
                  <c:v>2300</c:v>
                </c:pt>
                <c:pt idx="54">
                  <c:v>1970</c:v>
                </c:pt>
                <c:pt idx="55">
                  <c:v>2130</c:v>
                </c:pt>
                <c:pt idx="56">
                  <c:v>1970</c:v>
                </c:pt>
                <c:pt idx="57">
                  <c:v>2360</c:v>
                </c:pt>
                <c:pt idx="58">
                  <c:v>2370</c:v>
                </c:pt>
                <c:pt idx="59">
                  <c:v>1640</c:v>
                </c:pt>
                <c:pt idx="60">
                  <c:v>1270</c:v>
                </c:pt>
                <c:pt idx="61">
                  <c:v>1640</c:v>
                </c:pt>
                <c:pt idx="62">
                  <c:v>2150</c:v>
                </c:pt>
                <c:pt idx="63">
                  <c:v>2320</c:v>
                </c:pt>
                <c:pt idx="64">
                  <c:v>2270</c:v>
                </c:pt>
                <c:pt idx="65">
                  <c:v>1730</c:v>
                </c:pt>
                <c:pt idx="66">
                  <c:v>1600</c:v>
                </c:pt>
                <c:pt idx="67">
                  <c:v>1900</c:v>
                </c:pt>
                <c:pt idx="68">
                  <c:v>3760</c:v>
                </c:pt>
                <c:pt idx="69">
                  <c:v>2320</c:v>
                </c:pt>
                <c:pt idx="70">
                  <c:v>1450</c:v>
                </c:pt>
                <c:pt idx="71">
                  <c:v>1890</c:v>
                </c:pt>
                <c:pt idx="72">
                  <c:v>1780</c:v>
                </c:pt>
                <c:pt idx="73">
                  <c:v>1100</c:v>
                </c:pt>
                <c:pt idx="74">
                  <c:v>2080</c:v>
                </c:pt>
                <c:pt idx="75">
                  <c:v>1560</c:v>
                </c:pt>
                <c:pt idx="76">
                  <c:v>2200</c:v>
                </c:pt>
                <c:pt idx="77">
                  <c:v>2000</c:v>
                </c:pt>
                <c:pt idx="78">
                  <c:v>3360</c:v>
                </c:pt>
                <c:pt idx="79">
                  <c:v>2380</c:v>
                </c:pt>
                <c:pt idx="80">
                  <c:v>2190</c:v>
                </c:pt>
                <c:pt idx="81">
                  <c:v>2340</c:v>
                </c:pt>
                <c:pt idx="82">
                  <c:v>3550</c:v>
                </c:pt>
                <c:pt idx="83">
                  <c:v>2310</c:v>
                </c:pt>
                <c:pt idx="84">
                  <c:v>1500</c:v>
                </c:pt>
                <c:pt idx="85">
                  <c:v>2040</c:v>
                </c:pt>
                <c:pt idx="86">
                  <c:v>2370</c:v>
                </c:pt>
                <c:pt idx="87">
                  <c:v>1920</c:v>
                </c:pt>
                <c:pt idx="88">
                  <c:v>3560</c:v>
                </c:pt>
                <c:pt idx="89">
                  <c:v>2400</c:v>
                </c:pt>
                <c:pt idx="90">
                  <c:v>2120</c:v>
                </c:pt>
                <c:pt idx="91">
                  <c:v>1930</c:v>
                </c:pt>
                <c:pt idx="92">
                  <c:v>2270</c:v>
                </c:pt>
                <c:pt idx="93">
                  <c:v>3402</c:v>
                </c:pt>
                <c:pt idx="94">
                  <c:v>2260</c:v>
                </c:pt>
                <c:pt idx="95">
                  <c:v>1480</c:v>
                </c:pt>
                <c:pt idx="96">
                  <c:v>2350</c:v>
                </c:pt>
                <c:pt idx="97">
                  <c:v>2790</c:v>
                </c:pt>
                <c:pt idx="98">
                  <c:v>1060</c:v>
                </c:pt>
                <c:pt idx="99">
                  <c:v>1740</c:v>
                </c:pt>
                <c:pt idx="100">
                  <c:v>2120</c:v>
                </c:pt>
                <c:pt idx="101">
                  <c:v>1950</c:v>
                </c:pt>
                <c:pt idx="102">
                  <c:v>3180</c:v>
                </c:pt>
                <c:pt idx="103">
                  <c:v>2310</c:v>
                </c:pt>
                <c:pt idx="104">
                  <c:v>2530</c:v>
                </c:pt>
                <c:pt idx="105">
                  <c:v>2150</c:v>
                </c:pt>
                <c:pt idx="106">
                  <c:v>2240</c:v>
                </c:pt>
                <c:pt idx="107">
                  <c:v>2850</c:v>
                </c:pt>
                <c:pt idx="108">
                  <c:v>2150</c:v>
                </c:pt>
                <c:pt idx="109">
                  <c:v>2630</c:v>
                </c:pt>
                <c:pt idx="110">
                  <c:v>3050</c:v>
                </c:pt>
                <c:pt idx="111">
                  <c:v>3100</c:v>
                </c:pt>
                <c:pt idx="112">
                  <c:v>2700</c:v>
                </c:pt>
                <c:pt idx="113">
                  <c:v>3420</c:v>
                </c:pt>
                <c:pt idx="114">
                  <c:v>3250</c:v>
                </c:pt>
                <c:pt idx="115">
                  <c:v>2270</c:v>
                </c:pt>
                <c:pt idx="116">
                  <c:v>2120</c:v>
                </c:pt>
                <c:pt idx="117">
                  <c:v>2910</c:v>
                </c:pt>
                <c:pt idx="118">
                  <c:v>2350</c:v>
                </c:pt>
                <c:pt idx="119">
                  <c:v>2210</c:v>
                </c:pt>
                <c:pt idx="120">
                  <c:v>2020</c:v>
                </c:pt>
                <c:pt idx="121">
                  <c:v>2970</c:v>
                </c:pt>
                <c:pt idx="122">
                  <c:v>2550</c:v>
                </c:pt>
                <c:pt idx="123">
                  <c:v>3270</c:v>
                </c:pt>
                <c:pt idx="124">
                  <c:v>2100</c:v>
                </c:pt>
                <c:pt idx="125">
                  <c:v>1780</c:v>
                </c:pt>
                <c:pt idx="126">
                  <c:v>2740</c:v>
                </c:pt>
                <c:pt idx="127">
                  <c:v>2090</c:v>
                </c:pt>
                <c:pt idx="128">
                  <c:v>2510</c:v>
                </c:pt>
                <c:pt idx="129">
                  <c:v>1920</c:v>
                </c:pt>
                <c:pt idx="130">
                  <c:v>2440</c:v>
                </c:pt>
                <c:pt idx="131">
                  <c:v>3620</c:v>
                </c:pt>
                <c:pt idx="132">
                  <c:v>3000</c:v>
                </c:pt>
                <c:pt idx="133">
                  <c:v>4000</c:v>
                </c:pt>
                <c:pt idx="134">
                  <c:v>3250</c:v>
                </c:pt>
                <c:pt idx="135">
                  <c:v>2600</c:v>
                </c:pt>
                <c:pt idx="136">
                  <c:v>2440</c:v>
                </c:pt>
                <c:pt idx="137">
                  <c:v>2440</c:v>
                </c:pt>
                <c:pt idx="138">
                  <c:v>2490</c:v>
                </c:pt>
                <c:pt idx="139">
                  <c:v>3000</c:v>
                </c:pt>
                <c:pt idx="140">
                  <c:v>2780</c:v>
                </c:pt>
                <c:pt idx="141">
                  <c:v>3400</c:v>
                </c:pt>
                <c:pt idx="142">
                  <c:v>2190</c:v>
                </c:pt>
                <c:pt idx="143">
                  <c:v>2800</c:v>
                </c:pt>
                <c:pt idx="144">
                  <c:v>3050</c:v>
                </c:pt>
                <c:pt idx="145">
                  <c:v>2370</c:v>
                </c:pt>
                <c:pt idx="146">
                  <c:v>2660</c:v>
                </c:pt>
                <c:pt idx="147">
                  <c:v>2110</c:v>
                </c:pt>
                <c:pt idx="148">
                  <c:v>3420</c:v>
                </c:pt>
                <c:pt idx="149">
                  <c:v>1810</c:v>
                </c:pt>
                <c:pt idx="150">
                  <c:v>2450</c:v>
                </c:pt>
                <c:pt idx="151">
                  <c:v>2500</c:v>
                </c:pt>
                <c:pt idx="152">
                  <c:v>2440</c:v>
                </c:pt>
                <c:pt idx="153">
                  <c:v>3400</c:v>
                </c:pt>
                <c:pt idx="154">
                  <c:v>3310</c:v>
                </c:pt>
                <c:pt idx="155">
                  <c:v>2620</c:v>
                </c:pt>
                <c:pt idx="156">
                  <c:v>3840</c:v>
                </c:pt>
                <c:pt idx="157">
                  <c:v>5440</c:v>
                </c:pt>
                <c:pt idx="158">
                  <c:v>2480</c:v>
                </c:pt>
                <c:pt idx="159">
                  <c:v>4210</c:v>
                </c:pt>
                <c:pt idx="160">
                  <c:v>4090</c:v>
                </c:pt>
                <c:pt idx="161">
                  <c:v>2330</c:v>
                </c:pt>
                <c:pt idx="162">
                  <c:v>3390</c:v>
                </c:pt>
                <c:pt idx="163">
                  <c:v>3560</c:v>
                </c:pt>
                <c:pt idx="164">
                  <c:v>3700</c:v>
                </c:pt>
                <c:pt idx="165">
                  <c:v>2480</c:v>
                </c:pt>
                <c:pt idx="166">
                  <c:v>2890</c:v>
                </c:pt>
                <c:pt idx="167">
                  <c:v>3640</c:v>
                </c:pt>
                <c:pt idx="168">
                  <c:v>3640</c:v>
                </c:pt>
                <c:pt idx="169">
                  <c:v>2790</c:v>
                </c:pt>
                <c:pt idx="170">
                  <c:v>2340</c:v>
                </c:pt>
              </c:numCache>
            </c:numRef>
          </c:xVal>
          <c:yVal>
            <c:numRef>
              <c:f>HouseSales_data!$HD$26:$HD$196</c:f>
              <c:numCache>
                <c:formatCode>General</c:formatCode>
                <c:ptCount val="171"/>
                <c:pt idx="0">
                  <c:v>415868.28916172712</c:v>
                </c:pt>
                <c:pt idx="1">
                  <c:v>366121.72962937644</c:v>
                </c:pt>
                <c:pt idx="2">
                  <c:v>455665.53678760771</c:v>
                </c:pt>
                <c:pt idx="3">
                  <c:v>304767.63953947718</c:v>
                </c:pt>
                <c:pt idx="4">
                  <c:v>473905.94194946962</c:v>
                </c:pt>
                <c:pt idx="5">
                  <c:v>354514.19907182793</c:v>
                </c:pt>
                <c:pt idx="6">
                  <c:v>435766.91297466739</c:v>
                </c:pt>
                <c:pt idx="7">
                  <c:v>402602.53995310026</c:v>
                </c:pt>
                <c:pt idx="8">
                  <c:v>425817.60106819728</c:v>
                </c:pt>
                <c:pt idx="9">
                  <c:v>427475.81971927563</c:v>
                </c:pt>
                <c:pt idx="10">
                  <c:v>440741.5689279025</c:v>
                </c:pt>
                <c:pt idx="11">
                  <c:v>327982.7006545742</c:v>
                </c:pt>
                <c:pt idx="12">
                  <c:v>458981.97408976441</c:v>
                </c:pt>
                <c:pt idx="13">
                  <c:v>354514.19907182793</c:v>
                </c:pt>
                <c:pt idx="14">
                  <c:v>467273.06734515622</c:v>
                </c:pt>
                <c:pt idx="15">
                  <c:v>550183.99989907397</c:v>
                </c:pt>
                <c:pt idx="16">
                  <c:v>394311.44669770845</c:v>
                </c:pt>
                <c:pt idx="17">
                  <c:v>450690.8808343726</c:v>
                </c:pt>
                <c:pt idx="18">
                  <c:v>440741.5689279025</c:v>
                </c:pt>
                <c:pt idx="19">
                  <c:v>447374.4435322159</c:v>
                </c:pt>
                <c:pt idx="20">
                  <c:v>472247.72329839127</c:v>
                </c:pt>
                <c:pt idx="21">
                  <c:v>384362.13479123835</c:v>
                </c:pt>
                <c:pt idx="22">
                  <c:v>349539.54311859282</c:v>
                </c:pt>
                <c:pt idx="23">
                  <c:v>397130.41840454168</c:v>
                </c:pt>
                <c:pt idx="24">
                  <c:v>384362.13479123835</c:v>
                </c:pt>
                <c:pt idx="25">
                  <c:v>500437.44036672334</c:v>
                </c:pt>
                <c:pt idx="26">
                  <c:v>550183.99989907397</c:v>
                </c:pt>
                <c:pt idx="27">
                  <c:v>432450.47567251069</c:v>
                </c:pt>
                <c:pt idx="28">
                  <c:v>560133.31180554419</c:v>
                </c:pt>
                <c:pt idx="29">
                  <c:v>551842.21855015238</c:v>
                </c:pt>
                <c:pt idx="30">
                  <c:v>487669.15675342001</c:v>
                </c:pt>
                <c:pt idx="31">
                  <c:v>468931.28599623457</c:v>
                </c:pt>
                <c:pt idx="32">
                  <c:v>490488.12846025318</c:v>
                </c:pt>
                <c:pt idx="33">
                  <c:v>407577.19590633531</c:v>
                </c:pt>
                <c:pt idx="34">
                  <c:v>507070.31497103674</c:v>
                </c:pt>
                <c:pt idx="35">
                  <c:v>513703.1895753502</c:v>
                </c:pt>
                <c:pt idx="36">
                  <c:v>467273.06734515622</c:v>
                </c:pt>
                <c:pt idx="37">
                  <c:v>397627.88399986521</c:v>
                </c:pt>
                <c:pt idx="38">
                  <c:v>543551.12529476057</c:v>
                </c:pt>
                <c:pt idx="39">
                  <c:v>681183.27333426429</c:v>
                </c:pt>
                <c:pt idx="40">
                  <c:v>551842.21855015238</c:v>
                </c:pt>
                <c:pt idx="41">
                  <c:v>412551.85185957042</c:v>
                </c:pt>
                <c:pt idx="42">
                  <c:v>425817.60106819728</c:v>
                </c:pt>
                <c:pt idx="43">
                  <c:v>444058.0062300592</c:v>
                </c:pt>
                <c:pt idx="44">
                  <c:v>618170.96459328663</c:v>
                </c:pt>
                <c:pt idx="45">
                  <c:v>463956.63004299946</c:v>
                </c:pt>
                <c:pt idx="46">
                  <c:v>551842.21855015238</c:v>
                </c:pt>
                <c:pt idx="47">
                  <c:v>288185.45302869362</c:v>
                </c:pt>
                <c:pt idx="48">
                  <c:v>324666.2633524175</c:v>
                </c:pt>
                <c:pt idx="49">
                  <c:v>583348.37292064121</c:v>
                </c:pt>
                <c:pt idx="50">
                  <c:v>412551.85185957042</c:v>
                </c:pt>
                <c:pt idx="51">
                  <c:v>470589.50464731292</c:v>
                </c:pt>
                <c:pt idx="52">
                  <c:v>546867.56259691739</c:v>
                </c:pt>
                <c:pt idx="53">
                  <c:v>500437.44036672334</c:v>
                </c:pt>
                <c:pt idx="54">
                  <c:v>445716.22488113755</c:v>
                </c:pt>
                <c:pt idx="55">
                  <c:v>472247.72329839127</c:v>
                </c:pt>
                <c:pt idx="56">
                  <c:v>445716.22488113755</c:v>
                </c:pt>
                <c:pt idx="57">
                  <c:v>510386.7522731935</c:v>
                </c:pt>
                <c:pt idx="58">
                  <c:v>512044.97092427185</c:v>
                </c:pt>
                <c:pt idx="59">
                  <c:v>390995.00939555175</c:v>
                </c:pt>
                <c:pt idx="60">
                  <c:v>329640.91930565255</c:v>
                </c:pt>
                <c:pt idx="61">
                  <c:v>390995.00939555175</c:v>
                </c:pt>
                <c:pt idx="62">
                  <c:v>475564.16060054797</c:v>
                </c:pt>
                <c:pt idx="63">
                  <c:v>503753.87766888004</c:v>
                </c:pt>
                <c:pt idx="64">
                  <c:v>495462.78441348829</c:v>
                </c:pt>
                <c:pt idx="65">
                  <c:v>405918.97725525696</c:v>
                </c:pt>
                <c:pt idx="66">
                  <c:v>384362.13479123835</c:v>
                </c:pt>
                <c:pt idx="67">
                  <c:v>434108.69432358904</c:v>
                </c:pt>
                <c:pt idx="68">
                  <c:v>742537.36342416354</c:v>
                </c:pt>
                <c:pt idx="69">
                  <c:v>503753.87766888004</c:v>
                </c:pt>
                <c:pt idx="70">
                  <c:v>359488.85502506298</c:v>
                </c:pt>
                <c:pt idx="71">
                  <c:v>432450.47567251069</c:v>
                </c:pt>
                <c:pt idx="72">
                  <c:v>414210.07051064877</c:v>
                </c:pt>
                <c:pt idx="73">
                  <c:v>301451.20223732048</c:v>
                </c:pt>
                <c:pt idx="74">
                  <c:v>463956.63004299946</c:v>
                </c:pt>
                <c:pt idx="75">
                  <c:v>377729.26018692495</c:v>
                </c:pt>
                <c:pt idx="76">
                  <c:v>483855.25385593978</c:v>
                </c:pt>
                <c:pt idx="77">
                  <c:v>450690.8808343726</c:v>
                </c:pt>
                <c:pt idx="78">
                  <c:v>676208.6173810293</c:v>
                </c:pt>
                <c:pt idx="79">
                  <c:v>513703.1895753502</c:v>
                </c:pt>
                <c:pt idx="80">
                  <c:v>482197.03520486143</c:v>
                </c:pt>
                <c:pt idx="81">
                  <c:v>507070.31497103674</c:v>
                </c:pt>
                <c:pt idx="82">
                  <c:v>707714.7717515179</c:v>
                </c:pt>
                <c:pt idx="83">
                  <c:v>502095.65901780169</c:v>
                </c:pt>
                <c:pt idx="84">
                  <c:v>367779.94828045473</c:v>
                </c:pt>
                <c:pt idx="85">
                  <c:v>457323.75543868606</c:v>
                </c:pt>
                <c:pt idx="86">
                  <c:v>512044.97092427185</c:v>
                </c:pt>
                <c:pt idx="87">
                  <c:v>437425.13162574574</c:v>
                </c:pt>
                <c:pt idx="88">
                  <c:v>709372.9904025963</c:v>
                </c:pt>
                <c:pt idx="89">
                  <c:v>517019.6268775069</c:v>
                </c:pt>
                <c:pt idx="90">
                  <c:v>470589.50464731292</c:v>
                </c:pt>
                <c:pt idx="91">
                  <c:v>439083.35027682415</c:v>
                </c:pt>
                <c:pt idx="92">
                  <c:v>495462.78441348829</c:v>
                </c:pt>
                <c:pt idx="93">
                  <c:v>683173.13571555819</c:v>
                </c:pt>
                <c:pt idx="94">
                  <c:v>493804.56576240988</c:v>
                </c:pt>
                <c:pt idx="95">
                  <c:v>364463.51097829803</c:v>
                </c:pt>
                <c:pt idx="96">
                  <c:v>508728.53362211515</c:v>
                </c:pt>
                <c:pt idx="97">
                  <c:v>581690.1542695628</c:v>
                </c:pt>
                <c:pt idx="98">
                  <c:v>294818.32763300708</c:v>
                </c:pt>
                <c:pt idx="99">
                  <c:v>407577.19590633531</c:v>
                </c:pt>
                <c:pt idx="100">
                  <c:v>470589.50464731292</c:v>
                </c:pt>
                <c:pt idx="101">
                  <c:v>442399.78757898085</c:v>
                </c:pt>
                <c:pt idx="102">
                  <c:v>646360.68166161887</c:v>
                </c:pt>
                <c:pt idx="103">
                  <c:v>502095.65901780169</c:v>
                </c:pt>
                <c:pt idx="104">
                  <c:v>538576.46934152558</c:v>
                </c:pt>
                <c:pt idx="105">
                  <c:v>475564.16060054797</c:v>
                </c:pt>
                <c:pt idx="106">
                  <c:v>490488.12846025318</c:v>
                </c:pt>
                <c:pt idx="107">
                  <c:v>591639.46617603302</c:v>
                </c:pt>
                <c:pt idx="108">
                  <c:v>475564.16060054797</c:v>
                </c:pt>
                <c:pt idx="109">
                  <c:v>555158.6558523092</c:v>
                </c:pt>
                <c:pt idx="110">
                  <c:v>624803.83919760014</c:v>
                </c:pt>
                <c:pt idx="111">
                  <c:v>633094.93245299184</c:v>
                </c:pt>
                <c:pt idx="112">
                  <c:v>566766.18640985759</c:v>
                </c:pt>
                <c:pt idx="113">
                  <c:v>686157.92928749928</c:v>
                </c:pt>
                <c:pt idx="114">
                  <c:v>657968.21221916727</c:v>
                </c:pt>
                <c:pt idx="115">
                  <c:v>495462.78441348829</c:v>
                </c:pt>
                <c:pt idx="116">
                  <c:v>470589.50464731292</c:v>
                </c:pt>
                <c:pt idx="117">
                  <c:v>601588.77808250312</c:v>
                </c:pt>
                <c:pt idx="118">
                  <c:v>508728.53362211515</c:v>
                </c:pt>
                <c:pt idx="119">
                  <c:v>485513.47250701813</c:v>
                </c:pt>
                <c:pt idx="120">
                  <c:v>454007.31813652936</c:v>
                </c:pt>
                <c:pt idx="121">
                  <c:v>611538.08998897322</c:v>
                </c:pt>
                <c:pt idx="122">
                  <c:v>541892.90664368228</c:v>
                </c:pt>
                <c:pt idx="123">
                  <c:v>661284.64952132409</c:v>
                </c:pt>
                <c:pt idx="124">
                  <c:v>467273.06734515622</c:v>
                </c:pt>
                <c:pt idx="125">
                  <c:v>414210.07051064877</c:v>
                </c:pt>
                <c:pt idx="126">
                  <c:v>573399.06101417099</c:v>
                </c:pt>
                <c:pt idx="127">
                  <c:v>465614.84869407781</c:v>
                </c:pt>
                <c:pt idx="128">
                  <c:v>535260.03203936876</c:v>
                </c:pt>
                <c:pt idx="129">
                  <c:v>437425.13162574574</c:v>
                </c:pt>
                <c:pt idx="130">
                  <c:v>523652.50148182036</c:v>
                </c:pt>
                <c:pt idx="131">
                  <c:v>719322.30230906652</c:v>
                </c:pt>
                <c:pt idx="132">
                  <c:v>616512.74594220833</c:v>
                </c:pt>
                <c:pt idx="133">
                  <c:v>782334.61105004395</c:v>
                </c:pt>
                <c:pt idx="134">
                  <c:v>657968.21221916727</c:v>
                </c:pt>
                <c:pt idx="135">
                  <c:v>550183.99989907397</c:v>
                </c:pt>
                <c:pt idx="136">
                  <c:v>523652.50148182036</c:v>
                </c:pt>
                <c:pt idx="137">
                  <c:v>523652.50148182036</c:v>
                </c:pt>
                <c:pt idx="138">
                  <c:v>531943.59473721217</c:v>
                </c:pt>
                <c:pt idx="139">
                  <c:v>616512.74594220833</c:v>
                </c:pt>
                <c:pt idx="140">
                  <c:v>580031.93561848451</c:v>
                </c:pt>
                <c:pt idx="141">
                  <c:v>682841.4919853427</c:v>
                </c:pt>
                <c:pt idx="142">
                  <c:v>482197.03520486143</c:v>
                </c:pt>
                <c:pt idx="143">
                  <c:v>583348.37292064121</c:v>
                </c:pt>
                <c:pt idx="144">
                  <c:v>624803.83919760014</c:v>
                </c:pt>
                <c:pt idx="145">
                  <c:v>512044.97092427185</c:v>
                </c:pt>
                <c:pt idx="146">
                  <c:v>560133.31180554419</c:v>
                </c:pt>
                <c:pt idx="147">
                  <c:v>468931.28599623457</c:v>
                </c:pt>
                <c:pt idx="148">
                  <c:v>686157.92928749928</c:v>
                </c:pt>
                <c:pt idx="149">
                  <c:v>419184.72646388382</c:v>
                </c:pt>
                <c:pt idx="150">
                  <c:v>525310.72013289877</c:v>
                </c:pt>
                <c:pt idx="151">
                  <c:v>533601.81338829047</c:v>
                </c:pt>
                <c:pt idx="152">
                  <c:v>523652.50148182036</c:v>
                </c:pt>
                <c:pt idx="153">
                  <c:v>682841.4919853427</c:v>
                </c:pt>
                <c:pt idx="154">
                  <c:v>667917.52412563749</c:v>
                </c:pt>
                <c:pt idx="155">
                  <c:v>553500.43720123079</c:v>
                </c:pt>
                <c:pt idx="156">
                  <c:v>755803.11263279035</c:v>
                </c:pt>
                <c:pt idx="157">
                  <c:v>1021118.0968053276</c:v>
                </c:pt>
                <c:pt idx="158">
                  <c:v>530285.37608613377</c:v>
                </c:pt>
                <c:pt idx="159">
                  <c:v>817157.2027226896</c:v>
                </c:pt>
                <c:pt idx="160">
                  <c:v>797258.57890974917</c:v>
                </c:pt>
                <c:pt idx="161">
                  <c:v>505412.09631995839</c:v>
                </c:pt>
                <c:pt idx="162">
                  <c:v>681183.27333426429</c:v>
                </c:pt>
                <c:pt idx="163">
                  <c:v>709372.9904025963</c:v>
                </c:pt>
                <c:pt idx="164">
                  <c:v>732588.05151769333</c:v>
                </c:pt>
                <c:pt idx="165">
                  <c:v>530285.37608613377</c:v>
                </c:pt>
                <c:pt idx="166">
                  <c:v>598272.34078034642</c:v>
                </c:pt>
                <c:pt idx="167">
                  <c:v>722638.73961122311</c:v>
                </c:pt>
                <c:pt idx="168">
                  <c:v>722638.73961122311</c:v>
                </c:pt>
                <c:pt idx="169">
                  <c:v>581690.1542695628</c:v>
                </c:pt>
                <c:pt idx="170">
                  <c:v>507070.31497103674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5C7E-CD41-964F-5084A1A140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62554464"/>
        <c:axId val="1979065920"/>
      </c:scatterChart>
      <c:valAx>
        <c:axId val="206255446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X Variable 1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79065920"/>
        <c:crosses val="autoZero"/>
        <c:crossBetween val="midCat"/>
      </c:valAx>
      <c:valAx>
        <c:axId val="1979065920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tr-TR"/>
                  <a:t>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6255446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X Variable 1  Residual Plot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HouseSales_data!$Z$5:$Z$237</c:f>
              <c:numCache>
                <c:formatCode>General</c:formatCode>
                <c:ptCount val="233"/>
                <c:pt idx="0">
                  <c:v>1230</c:v>
                </c:pt>
                <c:pt idx="1">
                  <c:v>1090</c:v>
                </c:pt>
                <c:pt idx="2">
                  <c:v>1010</c:v>
                </c:pt>
                <c:pt idx="3">
                  <c:v>970</c:v>
                </c:pt>
                <c:pt idx="4">
                  <c:v>1460</c:v>
                </c:pt>
                <c:pt idx="5">
                  <c:v>1790</c:v>
                </c:pt>
                <c:pt idx="6">
                  <c:v>1010</c:v>
                </c:pt>
                <c:pt idx="7">
                  <c:v>770</c:v>
                </c:pt>
                <c:pt idx="8">
                  <c:v>960</c:v>
                </c:pt>
                <c:pt idx="9">
                  <c:v>1100</c:v>
                </c:pt>
                <c:pt idx="10">
                  <c:v>1080</c:v>
                </c:pt>
                <c:pt idx="11">
                  <c:v>1490</c:v>
                </c:pt>
                <c:pt idx="12">
                  <c:v>1100</c:v>
                </c:pt>
                <c:pt idx="13">
                  <c:v>1080</c:v>
                </c:pt>
                <c:pt idx="14">
                  <c:v>1370</c:v>
                </c:pt>
                <c:pt idx="15">
                  <c:v>860</c:v>
                </c:pt>
                <c:pt idx="16">
                  <c:v>1120</c:v>
                </c:pt>
                <c:pt idx="17">
                  <c:v>900</c:v>
                </c:pt>
                <c:pt idx="18">
                  <c:v>1040</c:v>
                </c:pt>
                <c:pt idx="19">
                  <c:v>710</c:v>
                </c:pt>
                <c:pt idx="20">
                  <c:v>1770</c:v>
                </c:pt>
                <c:pt idx="21">
                  <c:v>1310</c:v>
                </c:pt>
                <c:pt idx="22">
                  <c:v>730</c:v>
                </c:pt>
                <c:pt idx="23">
                  <c:v>1080</c:v>
                </c:pt>
                <c:pt idx="24">
                  <c:v>1090</c:v>
                </c:pt>
                <c:pt idx="25">
                  <c:v>1120</c:v>
                </c:pt>
                <c:pt idx="26">
                  <c:v>900</c:v>
                </c:pt>
                <c:pt idx="27">
                  <c:v>1350</c:v>
                </c:pt>
                <c:pt idx="28">
                  <c:v>1300</c:v>
                </c:pt>
                <c:pt idx="29">
                  <c:v>880</c:v>
                </c:pt>
                <c:pt idx="30">
                  <c:v>2140</c:v>
                </c:pt>
                <c:pt idx="31">
                  <c:v>1800</c:v>
                </c:pt>
                <c:pt idx="32">
                  <c:v>1280</c:v>
                </c:pt>
                <c:pt idx="33">
                  <c:v>1140</c:v>
                </c:pt>
                <c:pt idx="34">
                  <c:v>590</c:v>
                </c:pt>
                <c:pt idx="35">
                  <c:v>1420</c:v>
                </c:pt>
                <c:pt idx="36">
                  <c:v>1910</c:v>
                </c:pt>
                <c:pt idx="37">
                  <c:v>1480</c:v>
                </c:pt>
                <c:pt idx="38">
                  <c:v>990</c:v>
                </c:pt>
                <c:pt idx="39">
                  <c:v>940</c:v>
                </c:pt>
                <c:pt idx="40">
                  <c:v>1050</c:v>
                </c:pt>
                <c:pt idx="41">
                  <c:v>1070</c:v>
                </c:pt>
                <c:pt idx="42">
                  <c:v>1860</c:v>
                </c:pt>
                <c:pt idx="43">
                  <c:v>1940</c:v>
                </c:pt>
                <c:pt idx="44">
                  <c:v>1710</c:v>
                </c:pt>
                <c:pt idx="45">
                  <c:v>1290</c:v>
                </c:pt>
                <c:pt idx="46">
                  <c:v>1260</c:v>
                </c:pt>
                <c:pt idx="47">
                  <c:v>1690</c:v>
                </c:pt>
                <c:pt idx="48">
                  <c:v>1810</c:v>
                </c:pt>
                <c:pt idx="49">
                  <c:v>1140</c:v>
                </c:pt>
                <c:pt idx="50">
                  <c:v>1470</c:v>
                </c:pt>
                <c:pt idx="51">
                  <c:v>770</c:v>
                </c:pt>
                <c:pt idx="52">
                  <c:v>910</c:v>
                </c:pt>
                <c:pt idx="53">
                  <c:v>1000</c:v>
                </c:pt>
                <c:pt idx="54">
                  <c:v>1090</c:v>
                </c:pt>
                <c:pt idx="55">
                  <c:v>1600</c:v>
                </c:pt>
                <c:pt idx="56">
                  <c:v>1420</c:v>
                </c:pt>
                <c:pt idx="57">
                  <c:v>1390</c:v>
                </c:pt>
                <c:pt idx="58">
                  <c:v>1560</c:v>
                </c:pt>
                <c:pt idx="59">
                  <c:v>1710</c:v>
                </c:pt>
                <c:pt idx="60">
                  <c:v>2000</c:v>
                </c:pt>
                <c:pt idx="61">
                  <c:v>670</c:v>
                </c:pt>
                <c:pt idx="62">
                  <c:v>1400</c:v>
                </c:pt>
                <c:pt idx="63">
                  <c:v>1510</c:v>
                </c:pt>
                <c:pt idx="64">
                  <c:v>2080</c:v>
                </c:pt>
                <c:pt idx="65">
                  <c:v>980</c:v>
                </c:pt>
                <c:pt idx="66">
                  <c:v>1770</c:v>
                </c:pt>
                <c:pt idx="67">
                  <c:v>890</c:v>
                </c:pt>
                <c:pt idx="68">
                  <c:v>720</c:v>
                </c:pt>
                <c:pt idx="69">
                  <c:v>1600</c:v>
                </c:pt>
                <c:pt idx="70">
                  <c:v>2130</c:v>
                </c:pt>
                <c:pt idx="71">
                  <c:v>1600</c:v>
                </c:pt>
                <c:pt idx="72">
                  <c:v>1150</c:v>
                </c:pt>
                <c:pt idx="73">
                  <c:v>1250</c:v>
                </c:pt>
                <c:pt idx="74">
                  <c:v>2100</c:v>
                </c:pt>
                <c:pt idx="75">
                  <c:v>1280</c:v>
                </c:pt>
                <c:pt idx="76">
                  <c:v>1110</c:v>
                </c:pt>
                <c:pt idx="77">
                  <c:v>2300</c:v>
                </c:pt>
                <c:pt idx="78">
                  <c:v>2600</c:v>
                </c:pt>
                <c:pt idx="79">
                  <c:v>1290</c:v>
                </c:pt>
                <c:pt idx="80">
                  <c:v>1090</c:v>
                </c:pt>
                <c:pt idx="81">
                  <c:v>1010</c:v>
                </c:pt>
                <c:pt idx="82">
                  <c:v>1150</c:v>
                </c:pt>
                <c:pt idx="83">
                  <c:v>1210</c:v>
                </c:pt>
                <c:pt idx="84">
                  <c:v>1180</c:v>
                </c:pt>
                <c:pt idx="85">
                  <c:v>1550</c:v>
                </c:pt>
                <c:pt idx="86">
                  <c:v>2080</c:v>
                </c:pt>
                <c:pt idx="87">
                  <c:v>1480</c:v>
                </c:pt>
                <c:pt idx="88">
                  <c:v>1390</c:v>
                </c:pt>
                <c:pt idx="89">
                  <c:v>1240</c:v>
                </c:pt>
                <c:pt idx="90">
                  <c:v>920</c:v>
                </c:pt>
                <c:pt idx="91">
                  <c:v>1400</c:v>
                </c:pt>
                <c:pt idx="92">
                  <c:v>1380</c:v>
                </c:pt>
                <c:pt idx="93">
                  <c:v>1130</c:v>
                </c:pt>
                <c:pt idx="94">
                  <c:v>1040</c:v>
                </c:pt>
                <c:pt idx="95">
                  <c:v>1080</c:v>
                </c:pt>
                <c:pt idx="96">
                  <c:v>1740</c:v>
                </c:pt>
                <c:pt idx="97">
                  <c:v>860</c:v>
                </c:pt>
                <c:pt idx="98">
                  <c:v>1680</c:v>
                </c:pt>
                <c:pt idx="99">
                  <c:v>1740</c:v>
                </c:pt>
                <c:pt idx="100">
                  <c:v>1720</c:v>
                </c:pt>
                <c:pt idx="101">
                  <c:v>1110</c:v>
                </c:pt>
                <c:pt idx="102">
                  <c:v>1010</c:v>
                </c:pt>
                <c:pt idx="103">
                  <c:v>940</c:v>
                </c:pt>
                <c:pt idx="104">
                  <c:v>1430</c:v>
                </c:pt>
                <c:pt idx="105">
                  <c:v>1250</c:v>
                </c:pt>
                <c:pt idx="106">
                  <c:v>1180</c:v>
                </c:pt>
                <c:pt idx="107">
                  <c:v>1860</c:v>
                </c:pt>
                <c:pt idx="108">
                  <c:v>1770</c:v>
                </c:pt>
                <c:pt idx="109">
                  <c:v>1850</c:v>
                </c:pt>
                <c:pt idx="110">
                  <c:v>1170</c:v>
                </c:pt>
                <c:pt idx="111">
                  <c:v>1180</c:v>
                </c:pt>
                <c:pt idx="112">
                  <c:v>1680</c:v>
                </c:pt>
                <c:pt idx="113">
                  <c:v>960</c:v>
                </c:pt>
                <c:pt idx="114">
                  <c:v>1150</c:v>
                </c:pt>
                <c:pt idx="115">
                  <c:v>1240</c:v>
                </c:pt>
                <c:pt idx="116">
                  <c:v>1800</c:v>
                </c:pt>
                <c:pt idx="117">
                  <c:v>1150</c:v>
                </c:pt>
                <c:pt idx="118">
                  <c:v>1020</c:v>
                </c:pt>
                <c:pt idx="119">
                  <c:v>960</c:v>
                </c:pt>
                <c:pt idx="120">
                  <c:v>1640</c:v>
                </c:pt>
                <c:pt idx="121">
                  <c:v>1410</c:v>
                </c:pt>
                <c:pt idx="122">
                  <c:v>1280</c:v>
                </c:pt>
                <c:pt idx="123">
                  <c:v>1110</c:v>
                </c:pt>
                <c:pt idx="124">
                  <c:v>750</c:v>
                </c:pt>
                <c:pt idx="125">
                  <c:v>1840</c:v>
                </c:pt>
                <c:pt idx="126">
                  <c:v>1160</c:v>
                </c:pt>
                <c:pt idx="127">
                  <c:v>1770</c:v>
                </c:pt>
                <c:pt idx="128">
                  <c:v>1000</c:v>
                </c:pt>
                <c:pt idx="129">
                  <c:v>1210</c:v>
                </c:pt>
                <c:pt idx="130">
                  <c:v>1800</c:v>
                </c:pt>
                <c:pt idx="131">
                  <c:v>1410</c:v>
                </c:pt>
                <c:pt idx="132">
                  <c:v>1970</c:v>
                </c:pt>
                <c:pt idx="133">
                  <c:v>930</c:v>
                </c:pt>
                <c:pt idx="134">
                  <c:v>1970</c:v>
                </c:pt>
                <c:pt idx="135">
                  <c:v>2360</c:v>
                </c:pt>
                <c:pt idx="136">
                  <c:v>1480</c:v>
                </c:pt>
                <c:pt idx="137">
                  <c:v>2370</c:v>
                </c:pt>
                <c:pt idx="138">
                  <c:v>1720</c:v>
                </c:pt>
                <c:pt idx="139">
                  <c:v>1470</c:v>
                </c:pt>
                <c:pt idx="140">
                  <c:v>1640</c:v>
                </c:pt>
                <c:pt idx="141">
                  <c:v>1480</c:v>
                </c:pt>
                <c:pt idx="142">
                  <c:v>1270</c:v>
                </c:pt>
                <c:pt idx="143">
                  <c:v>2030</c:v>
                </c:pt>
                <c:pt idx="144">
                  <c:v>800</c:v>
                </c:pt>
                <c:pt idx="145">
                  <c:v>1280</c:v>
                </c:pt>
                <c:pt idx="146">
                  <c:v>1180</c:v>
                </c:pt>
                <c:pt idx="147">
                  <c:v>1640</c:v>
                </c:pt>
                <c:pt idx="148">
                  <c:v>1150</c:v>
                </c:pt>
                <c:pt idx="149">
                  <c:v>920</c:v>
                </c:pt>
                <c:pt idx="150">
                  <c:v>1640</c:v>
                </c:pt>
                <c:pt idx="151">
                  <c:v>1510</c:v>
                </c:pt>
                <c:pt idx="152">
                  <c:v>2150</c:v>
                </c:pt>
                <c:pt idx="153">
                  <c:v>1130</c:v>
                </c:pt>
                <c:pt idx="154">
                  <c:v>1100</c:v>
                </c:pt>
                <c:pt idx="155">
                  <c:v>1300</c:v>
                </c:pt>
                <c:pt idx="156">
                  <c:v>1180</c:v>
                </c:pt>
                <c:pt idx="157">
                  <c:v>1730</c:v>
                </c:pt>
                <c:pt idx="158">
                  <c:v>1600</c:v>
                </c:pt>
                <c:pt idx="159">
                  <c:v>920</c:v>
                </c:pt>
                <c:pt idx="160">
                  <c:v>1230</c:v>
                </c:pt>
                <c:pt idx="161">
                  <c:v>1450</c:v>
                </c:pt>
                <c:pt idx="162">
                  <c:v>1570</c:v>
                </c:pt>
                <c:pt idx="163">
                  <c:v>1780</c:v>
                </c:pt>
                <c:pt idx="164">
                  <c:v>1100</c:v>
                </c:pt>
                <c:pt idx="165">
                  <c:v>1950</c:v>
                </c:pt>
                <c:pt idx="166">
                  <c:v>810</c:v>
                </c:pt>
                <c:pt idx="167">
                  <c:v>1520</c:v>
                </c:pt>
                <c:pt idx="168">
                  <c:v>1350</c:v>
                </c:pt>
                <c:pt idx="169">
                  <c:v>1330</c:v>
                </c:pt>
                <c:pt idx="170">
                  <c:v>1560</c:v>
                </c:pt>
                <c:pt idx="171">
                  <c:v>2000</c:v>
                </c:pt>
                <c:pt idx="172">
                  <c:v>1200</c:v>
                </c:pt>
                <c:pt idx="173">
                  <c:v>1430</c:v>
                </c:pt>
                <c:pt idx="174">
                  <c:v>850</c:v>
                </c:pt>
                <c:pt idx="175">
                  <c:v>1670</c:v>
                </c:pt>
                <c:pt idx="176">
                  <c:v>1130</c:v>
                </c:pt>
                <c:pt idx="177">
                  <c:v>1120</c:v>
                </c:pt>
                <c:pt idx="178">
                  <c:v>900</c:v>
                </c:pt>
                <c:pt idx="179">
                  <c:v>1550</c:v>
                </c:pt>
                <c:pt idx="180">
                  <c:v>1520</c:v>
                </c:pt>
                <c:pt idx="181">
                  <c:v>1920</c:v>
                </c:pt>
                <c:pt idx="182">
                  <c:v>2020</c:v>
                </c:pt>
                <c:pt idx="183">
                  <c:v>1930</c:v>
                </c:pt>
                <c:pt idx="184">
                  <c:v>2060</c:v>
                </c:pt>
                <c:pt idx="185">
                  <c:v>1800</c:v>
                </c:pt>
                <c:pt idx="186">
                  <c:v>2070</c:v>
                </c:pt>
                <c:pt idx="187">
                  <c:v>1480</c:v>
                </c:pt>
                <c:pt idx="188">
                  <c:v>2060</c:v>
                </c:pt>
                <c:pt idx="189">
                  <c:v>1060</c:v>
                </c:pt>
                <c:pt idx="190">
                  <c:v>1540</c:v>
                </c:pt>
                <c:pt idx="191">
                  <c:v>1610</c:v>
                </c:pt>
                <c:pt idx="192">
                  <c:v>1610</c:v>
                </c:pt>
                <c:pt idx="193">
                  <c:v>1930</c:v>
                </c:pt>
                <c:pt idx="194">
                  <c:v>1100</c:v>
                </c:pt>
                <c:pt idx="195">
                  <c:v>1810</c:v>
                </c:pt>
                <c:pt idx="196">
                  <c:v>833</c:v>
                </c:pt>
                <c:pt idx="197">
                  <c:v>1230</c:v>
                </c:pt>
                <c:pt idx="198">
                  <c:v>1710</c:v>
                </c:pt>
                <c:pt idx="199">
                  <c:v>1000</c:v>
                </c:pt>
                <c:pt idx="200">
                  <c:v>1530</c:v>
                </c:pt>
                <c:pt idx="201">
                  <c:v>1540</c:v>
                </c:pt>
                <c:pt idx="202">
                  <c:v>2150</c:v>
                </c:pt>
                <c:pt idx="203">
                  <c:v>930</c:v>
                </c:pt>
                <c:pt idx="204">
                  <c:v>1760</c:v>
                </c:pt>
                <c:pt idx="205">
                  <c:v>1800</c:v>
                </c:pt>
                <c:pt idx="206">
                  <c:v>2570</c:v>
                </c:pt>
                <c:pt idx="207">
                  <c:v>2910</c:v>
                </c:pt>
                <c:pt idx="208">
                  <c:v>1590</c:v>
                </c:pt>
                <c:pt idx="209">
                  <c:v>1760</c:v>
                </c:pt>
                <c:pt idx="210">
                  <c:v>1850</c:v>
                </c:pt>
                <c:pt idx="211">
                  <c:v>1410</c:v>
                </c:pt>
                <c:pt idx="212">
                  <c:v>1290</c:v>
                </c:pt>
                <c:pt idx="213">
                  <c:v>1720</c:v>
                </c:pt>
                <c:pt idx="214">
                  <c:v>2350</c:v>
                </c:pt>
                <c:pt idx="215">
                  <c:v>1530</c:v>
                </c:pt>
                <c:pt idx="216">
                  <c:v>2550</c:v>
                </c:pt>
                <c:pt idx="217">
                  <c:v>1030</c:v>
                </c:pt>
                <c:pt idx="218">
                  <c:v>1780</c:v>
                </c:pt>
                <c:pt idx="219">
                  <c:v>1450</c:v>
                </c:pt>
                <c:pt idx="220">
                  <c:v>1660</c:v>
                </c:pt>
                <c:pt idx="221">
                  <c:v>2740</c:v>
                </c:pt>
                <c:pt idx="222">
                  <c:v>1010</c:v>
                </c:pt>
                <c:pt idx="223">
                  <c:v>1490</c:v>
                </c:pt>
                <c:pt idx="224">
                  <c:v>1650</c:v>
                </c:pt>
                <c:pt idx="225">
                  <c:v>1670</c:v>
                </c:pt>
                <c:pt idx="226">
                  <c:v>2090</c:v>
                </c:pt>
                <c:pt idx="227">
                  <c:v>1810</c:v>
                </c:pt>
                <c:pt idx="228">
                  <c:v>1940</c:v>
                </c:pt>
                <c:pt idx="229">
                  <c:v>3390</c:v>
                </c:pt>
                <c:pt idx="230">
                  <c:v>2160</c:v>
                </c:pt>
                <c:pt idx="231">
                  <c:v>2890</c:v>
                </c:pt>
                <c:pt idx="232">
                  <c:v>2170</c:v>
                </c:pt>
              </c:numCache>
            </c:numRef>
          </c:xVal>
          <c:yVal>
            <c:numRef>
              <c:f>HouseSales_data!$HO$26:$HO$258</c:f>
              <c:numCache>
                <c:formatCode>General</c:formatCode>
                <c:ptCount val="233"/>
                <c:pt idx="0">
                  <c:v>-226931.09502915759</c:v>
                </c:pt>
                <c:pt idx="1">
                  <c:v>-188085.29389900196</c:v>
                </c:pt>
                <c:pt idx="2">
                  <c:v>-164173.40753891302</c:v>
                </c:pt>
                <c:pt idx="3">
                  <c:v>-157217.46435886854</c:v>
                </c:pt>
                <c:pt idx="4">
                  <c:v>-211177.76831441326</c:v>
                </c:pt>
                <c:pt idx="5">
                  <c:v>-256314.29954978009</c:v>
                </c:pt>
                <c:pt idx="6">
                  <c:v>-139273.40753891302</c:v>
                </c:pt>
                <c:pt idx="7">
                  <c:v>-103437.74845864624</c:v>
                </c:pt>
                <c:pt idx="8">
                  <c:v>-131728.47856385744</c:v>
                </c:pt>
                <c:pt idx="9">
                  <c:v>-148574.27969401306</c:v>
                </c:pt>
                <c:pt idx="10">
                  <c:v>-144596.30810399086</c:v>
                </c:pt>
                <c:pt idx="11">
                  <c:v>-205644.72569944663</c:v>
                </c:pt>
                <c:pt idx="12">
                  <c:v>-142574.27969401306</c:v>
                </c:pt>
                <c:pt idx="13">
                  <c:v>-134596.30810399086</c:v>
                </c:pt>
                <c:pt idx="14">
                  <c:v>-172826.89615931321</c:v>
                </c:pt>
                <c:pt idx="15">
                  <c:v>-96850.620613746287</c:v>
                </c:pt>
                <c:pt idx="16">
                  <c:v>-133052.25128403527</c:v>
                </c:pt>
                <c:pt idx="17">
                  <c:v>-92794.56379379076</c:v>
                </c:pt>
                <c:pt idx="18">
                  <c:v>-111640.36492394638</c:v>
                </c:pt>
                <c:pt idx="19">
                  <c:v>-59503.833688579558</c:v>
                </c:pt>
                <c:pt idx="20">
                  <c:v>-217336.32795975782</c:v>
                </c:pt>
                <c:pt idx="21">
                  <c:v>-147842.98138924653</c:v>
                </c:pt>
                <c:pt idx="22">
                  <c:v>-60481.805278601765</c:v>
                </c:pt>
                <c:pt idx="23">
                  <c:v>-110596.30810399086</c:v>
                </c:pt>
                <c:pt idx="24">
                  <c:v>-111585.29389900196</c:v>
                </c:pt>
                <c:pt idx="25">
                  <c:v>-115652.25128403527</c:v>
                </c:pt>
                <c:pt idx="26">
                  <c:v>-77794.56379379076</c:v>
                </c:pt>
                <c:pt idx="27">
                  <c:v>-144798.92456929095</c:v>
                </c:pt>
                <c:pt idx="28">
                  <c:v>-130353.99559423537</c:v>
                </c:pt>
                <c:pt idx="29">
                  <c:v>-64816.592203768552</c:v>
                </c:pt>
                <c:pt idx="30">
                  <c:v>-250928.80237516912</c:v>
                </c:pt>
                <c:pt idx="31">
                  <c:v>-199803.28534479119</c:v>
                </c:pt>
                <c:pt idx="32">
                  <c:v>-119426.02400421316</c:v>
                </c:pt>
                <c:pt idx="33">
                  <c:v>-98580.222874057537</c:v>
                </c:pt>
                <c:pt idx="34">
                  <c:v>-16636.004148446169</c:v>
                </c:pt>
                <c:pt idx="35">
                  <c:v>-140221.82513436879</c:v>
                </c:pt>
                <c:pt idx="36">
                  <c:v>-213182.12908991345</c:v>
                </c:pt>
                <c:pt idx="37">
                  <c:v>-146155.73990443547</c:v>
                </c:pt>
                <c:pt idx="38">
                  <c:v>-71195.435948890809</c:v>
                </c:pt>
                <c:pt idx="39">
                  <c:v>-62250.506973835174</c:v>
                </c:pt>
                <c:pt idx="40">
                  <c:v>-76129.350718957488</c:v>
                </c:pt>
                <c:pt idx="41">
                  <c:v>-79107.322308979696</c:v>
                </c:pt>
                <c:pt idx="42">
                  <c:v>-195737.20011485787</c:v>
                </c:pt>
                <c:pt idx="43">
                  <c:v>-205649.08647494682</c:v>
                </c:pt>
                <c:pt idx="44">
                  <c:v>-168402.41318969114</c:v>
                </c:pt>
                <c:pt idx="45">
                  <c:v>-102065.00979922427</c:v>
                </c:pt>
                <c:pt idx="46">
                  <c:v>-97398.052414190955</c:v>
                </c:pt>
                <c:pt idx="47">
                  <c:v>-160424.44159966893</c:v>
                </c:pt>
                <c:pt idx="48">
                  <c:v>-177292.27113980229</c:v>
                </c:pt>
                <c:pt idx="49">
                  <c:v>-76030.222874057537</c:v>
                </c:pt>
                <c:pt idx="50">
                  <c:v>-123666.75410942436</c:v>
                </c:pt>
                <c:pt idx="51">
                  <c:v>-18487.748458646238</c:v>
                </c:pt>
                <c:pt idx="52">
                  <c:v>-39283.549588801863</c:v>
                </c:pt>
                <c:pt idx="53">
                  <c:v>-52684.421743901912</c:v>
                </c:pt>
                <c:pt idx="54">
                  <c:v>-64085.293899001961</c:v>
                </c:pt>
                <c:pt idx="55">
                  <c:v>-139523.56944456883</c:v>
                </c:pt>
                <c:pt idx="56">
                  <c:v>-111721.82513436879</c:v>
                </c:pt>
                <c:pt idx="57">
                  <c:v>-105754.86774933542</c:v>
                </c:pt>
                <c:pt idx="58">
                  <c:v>-128067.62626452441</c:v>
                </c:pt>
                <c:pt idx="59">
                  <c:v>-150254.41318969114</c:v>
                </c:pt>
                <c:pt idx="60">
                  <c:v>-191583.0012450135</c:v>
                </c:pt>
                <c:pt idx="61">
                  <c:v>10452.109491464915</c:v>
                </c:pt>
                <c:pt idx="62">
                  <c:v>-97343.853544346523</c:v>
                </c:pt>
                <c:pt idx="63">
                  <c:v>-113672.69728946884</c:v>
                </c:pt>
                <c:pt idx="64">
                  <c:v>-198494.88760510244</c:v>
                </c:pt>
                <c:pt idx="65">
                  <c:v>-34706.450153879705</c:v>
                </c:pt>
                <c:pt idx="66">
                  <c:v>-152336.32795975782</c:v>
                </c:pt>
                <c:pt idx="67">
                  <c:v>-18305.577998779598</c:v>
                </c:pt>
                <c:pt idx="68">
                  <c:v>9007.1805164093385</c:v>
                </c:pt>
                <c:pt idx="69">
                  <c:v>-122023.56944456883</c:v>
                </c:pt>
                <c:pt idx="70">
                  <c:v>-200939.81658015802</c:v>
                </c:pt>
                <c:pt idx="71">
                  <c:v>-121023.56944456883</c:v>
                </c:pt>
                <c:pt idx="72">
                  <c:v>-53019.208669068641</c:v>
                </c:pt>
                <c:pt idx="73">
                  <c:v>-59909.066619179794</c:v>
                </c:pt>
                <c:pt idx="74">
                  <c:v>-182472.85919512465</c:v>
                </c:pt>
                <c:pt idx="75">
                  <c:v>-59876.024004213163</c:v>
                </c:pt>
                <c:pt idx="76">
                  <c:v>-32063.265489024227</c:v>
                </c:pt>
                <c:pt idx="77">
                  <c:v>-208252.57509534695</c:v>
                </c:pt>
                <c:pt idx="78">
                  <c:v>-251022.14894568047</c:v>
                </c:pt>
                <c:pt idx="79">
                  <c:v>-55865.009799224266</c:v>
                </c:pt>
                <c:pt idx="80">
                  <c:v>-25085.293899001961</c:v>
                </c:pt>
                <c:pt idx="81">
                  <c:v>-12285.407538913016</c:v>
                </c:pt>
                <c:pt idx="82">
                  <c:v>-30019.208669068641</c:v>
                </c:pt>
                <c:pt idx="83">
                  <c:v>-38953.123439135379</c:v>
                </c:pt>
                <c:pt idx="84">
                  <c:v>-31486.16605410201</c:v>
                </c:pt>
                <c:pt idx="85">
                  <c:v>-86578.640469513251</c:v>
                </c:pt>
                <c:pt idx="86">
                  <c:v>-163494.88760510244</c:v>
                </c:pt>
                <c:pt idx="87">
                  <c:v>-74155.739904435468</c:v>
                </c:pt>
                <c:pt idx="88">
                  <c:v>-58754.867749335419</c:v>
                </c:pt>
                <c:pt idx="89">
                  <c:v>-33470.08082416869</c:v>
                </c:pt>
                <c:pt idx="90">
                  <c:v>14177.464616187033</c:v>
                </c:pt>
                <c:pt idx="91">
                  <c:v>-57243.853544346523</c:v>
                </c:pt>
                <c:pt idx="92">
                  <c:v>-52265.881954324315</c:v>
                </c:pt>
                <c:pt idx="93">
                  <c:v>-14541.237079046434</c:v>
                </c:pt>
                <c:pt idx="94">
                  <c:v>1309.6350760536152</c:v>
                </c:pt>
                <c:pt idx="95">
                  <c:v>-96.308103990857489</c:v>
                </c:pt>
                <c:pt idx="96">
                  <c:v>-97919.370574724511</c:v>
                </c:pt>
                <c:pt idx="97">
                  <c:v>33161.379386253713</c:v>
                </c:pt>
                <c:pt idx="98">
                  <c:v>-84935.455804657773</c:v>
                </c:pt>
                <c:pt idx="99">
                  <c:v>-87869.370574724511</c:v>
                </c:pt>
                <c:pt idx="100">
                  <c:v>-83891.398984702246</c:v>
                </c:pt>
                <c:pt idx="101">
                  <c:v>10936.734510975773</c:v>
                </c:pt>
                <c:pt idx="102">
                  <c:v>27826.592461086984</c:v>
                </c:pt>
                <c:pt idx="103">
                  <c:v>38249.493026164826</c:v>
                </c:pt>
                <c:pt idx="104">
                  <c:v>-31710.810929379892</c:v>
                </c:pt>
                <c:pt idx="105">
                  <c:v>-4909.0666191797936</c:v>
                </c:pt>
                <c:pt idx="106">
                  <c:v>5513.8339458979899</c:v>
                </c:pt>
                <c:pt idx="107">
                  <c:v>-95737.200114857871</c:v>
                </c:pt>
                <c:pt idx="108">
                  <c:v>-82336.327959757822</c:v>
                </c:pt>
                <c:pt idx="109">
                  <c:v>-92248.214319846767</c:v>
                </c:pt>
                <c:pt idx="110">
                  <c:v>9502.8197409091517</c:v>
                </c:pt>
                <c:pt idx="111">
                  <c:v>10513.83394589799</c:v>
                </c:pt>
                <c:pt idx="112">
                  <c:v>-62935.455804657773</c:v>
                </c:pt>
                <c:pt idx="113">
                  <c:v>46271.521436142561</c:v>
                </c:pt>
                <c:pt idx="114">
                  <c:v>17980.791330931359</c:v>
                </c:pt>
                <c:pt idx="115">
                  <c:v>6529.91917583131</c:v>
                </c:pt>
                <c:pt idx="116">
                  <c:v>-76803.285344791191</c:v>
                </c:pt>
                <c:pt idx="117">
                  <c:v>20980.791330931359</c:v>
                </c:pt>
                <c:pt idx="118">
                  <c:v>43337.606666075881</c:v>
                </c:pt>
                <c:pt idx="119">
                  <c:v>53271.521436142561</c:v>
                </c:pt>
                <c:pt idx="120">
                  <c:v>-47979.512624613359</c:v>
                </c:pt>
                <c:pt idx="121">
                  <c:v>-11232.839339357684</c:v>
                </c:pt>
                <c:pt idx="122">
                  <c:v>8623.9759957868373</c:v>
                </c:pt>
                <c:pt idx="123">
                  <c:v>35886.734510975773</c:v>
                </c:pt>
                <c:pt idx="124">
                  <c:v>89540.223131375969</c:v>
                </c:pt>
                <c:pt idx="125">
                  <c:v>-67759.228524835664</c:v>
                </c:pt>
                <c:pt idx="126">
                  <c:v>33491.805535920197</c:v>
                </c:pt>
                <c:pt idx="127">
                  <c:v>-57336.327959757822</c:v>
                </c:pt>
                <c:pt idx="128">
                  <c:v>59315.578256098088</c:v>
                </c:pt>
                <c:pt idx="129">
                  <c:v>31046.876560864621</c:v>
                </c:pt>
                <c:pt idx="130">
                  <c:v>-56803.285344791191</c:v>
                </c:pt>
                <c:pt idx="131">
                  <c:v>4267.1606606423156</c:v>
                </c:pt>
                <c:pt idx="132">
                  <c:v>-77116.043859980127</c:v>
                </c:pt>
                <c:pt idx="133">
                  <c:v>87738.478821175871</c:v>
                </c:pt>
                <c:pt idx="134">
                  <c:v>-66116.043859980127</c:v>
                </c:pt>
                <c:pt idx="135">
                  <c:v>-122236.48986541369</c:v>
                </c:pt>
                <c:pt idx="136">
                  <c:v>8844.2600955645321</c:v>
                </c:pt>
                <c:pt idx="137">
                  <c:v>-121787.4756604248</c:v>
                </c:pt>
                <c:pt idx="138">
                  <c:v>-24941.398984702246</c:v>
                </c:pt>
                <c:pt idx="139">
                  <c:v>12333.245890575636</c:v>
                </c:pt>
                <c:pt idx="140">
                  <c:v>-10979.512624613359</c:v>
                </c:pt>
                <c:pt idx="141">
                  <c:v>13344.260095564532</c:v>
                </c:pt>
                <c:pt idx="142">
                  <c:v>44612.961790797999</c:v>
                </c:pt>
                <c:pt idx="143">
                  <c:v>-67049.958630046865</c:v>
                </c:pt>
                <c:pt idx="144">
                  <c:v>116595.29415632039</c:v>
                </c:pt>
                <c:pt idx="145">
                  <c:v>45623.975995786837</c:v>
                </c:pt>
                <c:pt idx="146">
                  <c:v>65513.83394589799</c:v>
                </c:pt>
                <c:pt idx="147">
                  <c:v>-2979.5126246133586</c:v>
                </c:pt>
                <c:pt idx="148">
                  <c:v>70480.791330931359</c:v>
                </c:pt>
                <c:pt idx="149">
                  <c:v>106360.46461618703</c:v>
                </c:pt>
                <c:pt idx="150">
                  <c:v>1270.4873753866414</c:v>
                </c:pt>
                <c:pt idx="151">
                  <c:v>25377.302710531163</c:v>
                </c:pt>
                <c:pt idx="152">
                  <c:v>-69917.788170180225</c:v>
                </c:pt>
                <c:pt idx="153">
                  <c:v>82958.762920953566</c:v>
                </c:pt>
                <c:pt idx="154">
                  <c:v>90425.720305986935</c:v>
                </c:pt>
                <c:pt idx="155">
                  <c:v>62646.00440576463</c:v>
                </c:pt>
                <c:pt idx="156">
                  <c:v>80513.83394589799</c:v>
                </c:pt>
                <c:pt idx="157">
                  <c:v>-1380.3847797133494</c:v>
                </c:pt>
                <c:pt idx="158">
                  <c:v>17976.430555431172</c:v>
                </c:pt>
                <c:pt idx="159">
                  <c:v>121227.46461618703</c:v>
                </c:pt>
                <c:pt idx="160">
                  <c:v>83068.904970842414</c:v>
                </c:pt>
                <c:pt idx="161">
                  <c:v>50311.217480597901</c:v>
                </c:pt>
                <c:pt idx="162">
                  <c:v>37443.387940464483</c:v>
                </c:pt>
                <c:pt idx="163">
                  <c:v>6174.6862452310743</c:v>
                </c:pt>
                <c:pt idx="164">
                  <c:v>108425.72030598694</c:v>
                </c:pt>
                <c:pt idx="165">
                  <c:v>-11638.07226995792</c:v>
                </c:pt>
                <c:pt idx="166">
                  <c:v>160606.30836130929</c:v>
                </c:pt>
                <c:pt idx="167">
                  <c:v>54888.316915520059</c:v>
                </c:pt>
                <c:pt idx="168">
                  <c:v>80201.075430709054</c:v>
                </c:pt>
                <c:pt idx="169">
                  <c:v>83679.047020731261</c:v>
                </c:pt>
                <c:pt idx="170">
                  <c:v>49932.373735475587</c:v>
                </c:pt>
                <c:pt idx="171">
                  <c:v>-13083.001245013496</c:v>
                </c:pt>
                <c:pt idx="172">
                  <c:v>107535.86235587578</c:v>
                </c:pt>
                <c:pt idx="173">
                  <c:v>78289.189070620108</c:v>
                </c:pt>
                <c:pt idx="174">
                  <c:v>164650.36518126482</c:v>
                </c:pt>
                <c:pt idx="175">
                  <c:v>42553.529990353331</c:v>
                </c:pt>
                <c:pt idx="176">
                  <c:v>122958.76292095357</c:v>
                </c:pt>
                <c:pt idx="177">
                  <c:v>129447.74871596473</c:v>
                </c:pt>
                <c:pt idx="178">
                  <c:v>162205.43620620924</c:v>
                </c:pt>
                <c:pt idx="179">
                  <c:v>75421.359530486749</c:v>
                </c:pt>
                <c:pt idx="180">
                  <c:v>80468.316915520059</c:v>
                </c:pt>
                <c:pt idx="181">
                  <c:v>25328.885115075449</c:v>
                </c:pt>
                <c:pt idx="182">
                  <c:v>20439.027164964296</c:v>
                </c:pt>
                <c:pt idx="183">
                  <c:v>38839.899320064287</c:v>
                </c:pt>
                <c:pt idx="184">
                  <c:v>24433.083984919824</c:v>
                </c:pt>
                <c:pt idx="185">
                  <c:v>63196.714655208809</c:v>
                </c:pt>
                <c:pt idx="186">
                  <c:v>25994.09818990872</c:v>
                </c:pt>
                <c:pt idx="187">
                  <c:v>115844.26009556453</c:v>
                </c:pt>
                <c:pt idx="188">
                  <c:v>34483.083984919824</c:v>
                </c:pt>
                <c:pt idx="189">
                  <c:v>183381.66348603135</c:v>
                </c:pt>
                <c:pt idx="190">
                  <c:v>113941.34532549779</c:v>
                </c:pt>
                <c:pt idx="191">
                  <c:v>103987.44476042001</c:v>
                </c:pt>
                <c:pt idx="192">
                  <c:v>105487.44476042001</c:v>
                </c:pt>
                <c:pt idx="193">
                  <c:v>58839.899320064287</c:v>
                </c:pt>
                <c:pt idx="194">
                  <c:v>183925.72030598694</c:v>
                </c:pt>
                <c:pt idx="195">
                  <c:v>79207.728860197705</c:v>
                </c:pt>
                <c:pt idx="196">
                  <c:v>224715.64103278372</c:v>
                </c:pt>
                <c:pt idx="197">
                  <c:v>170068.90497084241</c:v>
                </c:pt>
                <c:pt idx="198">
                  <c:v>99097.586810308858</c:v>
                </c:pt>
                <c:pt idx="199">
                  <c:v>207315.57825609809</c:v>
                </c:pt>
                <c:pt idx="200">
                  <c:v>128399.33112050896</c:v>
                </c:pt>
                <c:pt idx="201">
                  <c:v>150910.34532549779</c:v>
                </c:pt>
                <c:pt idx="202">
                  <c:v>61082.211829819775</c:v>
                </c:pt>
                <c:pt idx="203">
                  <c:v>243238.47882117587</c:v>
                </c:pt>
                <c:pt idx="204">
                  <c:v>123152.65783525328</c:v>
                </c:pt>
                <c:pt idx="205">
                  <c:v>119196.71465520881</c:v>
                </c:pt>
                <c:pt idx="206">
                  <c:v>16044.808439352899</c:v>
                </c:pt>
                <c:pt idx="207">
                  <c:v>-32080.70859102509</c:v>
                </c:pt>
                <c:pt idx="208">
                  <c:v>166965.41635044222</c:v>
                </c:pt>
                <c:pt idx="209">
                  <c:v>146152.65783525328</c:v>
                </c:pt>
                <c:pt idx="210">
                  <c:v>140751.78568015323</c:v>
                </c:pt>
                <c:pt idx="211">
                  <c:v>221267.16066064232</c:v>
                </c:pt>
                <c:pt idx="212">
                  <c:v>239134.99020077573</c:v>
                </c:pt>
                <c:pt idx="213">
                  <c:v>190108.60101529775</c:v>
                </c:pt>
                <c:pt idx="214">
                  <c:v>101302.49592959747</c:v>
                </c:pt>
                <c:pt idx="215">
                  <c:v>243399.33112050896</c:v>
                </c:pt>
                <c:pt idx="216">
                  <c:v>96522.780029375106</c:v>
                </c:pt>
                <c:pt idx="217">
                  <c:v>327848.62087106472</c:v>
                </c:pt>
                <c:pt idx="218">
                  <c:v>220674.68624523107</c:v>
                </c:pt>
                <c:pt idx="219">
                  <c:v>270311.2174805979</c:v>
                </c:pt>
                <c:pt idx="220">
                  <c:v>239042.51578536443</c:v>
                </c:pt>
                <c:pt idx="221">
                  <c:v>80232.049924163846</c:v>
                </c:pt>
                <c:pt idx="222">
                  <c:v>338826.59246108698</c:v>
                </c:pt>
                <c:pt idx="223">
                  <c:v>279355.27430055337</c:v>
                </c:pt>
                <c:pt idx="224">
                  <c:v>295531.5015803756</c:v>
                </c:pt>
                <c:pt idx="225">
                  <c:v>297553.52999035333</c:v>
                </c:pt>
                <c:pt idx="226">
                  <c:v>237516.12659988645</c:v>
                </c:pt>
                <c:pt idx="227">
                  <c:v>360707.72886019771</c:v>
                </c:pt>
                <c:pt idx="228">
                  <c:v>357350.91352505318</c:v>
                </c:pt>
                <c:pt idx="229">
                  <c:v>221447.97324844147</c:v>
                </c:pt>
                <c:pt idx="230">
                  <c:v>409593.22603480867</c:v>
                </c:pt>
                <c:pt idx="231">
                  <c:v>310897.26299899723</c:v>
                </c:pt>
                <c:pt idx="232">
                  <c:v>421104.24023979751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D05-B44A-A8BC-C8BB1D824F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012632784"/>
        <c:axId val="-1846265360"/>
      </c:scatterChart>
      <c:valAx>
        <c:axId val="-201263278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X Variable 1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846265360"/>
        <c:crosses val="autoZero"/>
        <c:crossBetween val="midCat"/>
      </c:valAx>
      <c:valAx>
        <c:axId val="-1846265360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Residuals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201263278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X Variable 1 Line Fit  Plot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Y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HouseSales_data!$Z$5:$Z$237</c:f>
              <c:numCache>
                <c:formatCode>General</c:formatCode>
                <c:ptCount val="233"/>
                <c:pt idx="0">
                  <c:v>1230</c:v>
                </c:pt>
                <c:pt idx="1">
                  <c:v>1090</c:v>
                </c:pt>
                <c:pt idx="2">
                  <c:v>1010</c:v>
                </c:pt>
                <c:pt idx="3">
                  <c:v>970</c:v>
                </c:pt>
                <c:pt idx="4">
                  <c:v>1460</c:v>
                </c:pt>
                <c:pt idx="5">
                  <c:v>1790</c:v>
                </c:pt>
                <c:pt idx="6">
                  <c:v>1010</c:v>
                </c:pt>
                <c:pt idx="7">
                  <c:v>770</c:v>
                </c:pt>
                <c:pt idx="8">
                  <c:v>960</c:v>
                </c:pt>
                <c:pt idx="9">
                  <c:v>1100</c:v>
                </c:pt>
                <c:pt idx="10">
                  <c:v>1080</c:v>
                </c:pt>
                <c:pt idx="11">
                  <c:v>1490</c:v>
                </c:pt>
                <c:pt idx="12">
                  <c:v>1100</c:v>
                </c:pt>
                <c:pt idx="13">
                  <c:v>1080</c:v>
                </c:pt>
                <c:pt idx="14">
                  <c:v>1370</c:v>
                </c:pt>
                <c:pt idx="15">
                  <c:v>860</c:v>
                </c:pt>
                <c:pt idx="16">
                  <c:v>1120</c:v>
                </c:pt>
                <c:pt idx="17">
                  <c:v>900</c:v>
                </c:pt>
                <c:pt idx="18">
                  <c:v>1040</c:v>
                </c:pt>
                <c:pt idx="19">
                  <c:v>710</c:v>
                </c:pt>
                <c:pt idx="20">
                  <c:v>1770</c:v>
                </c:pt>
                <c:pt idx="21">
                  <c:v>1310</c:v>
                </c:pt>
                <c:pt idx="22">
                  <c:v>730</c:v>
                </c:pt>
                <c:pt idx="23">
                  <c:v>1080</c:v>
                </c:pt>
                <c:pt idx="24">
                  <c:v>1090</c:v>
                </c:pt>
                <c:pt idx="25">
                  <c:v>1120</c:v>
                </c:pt>
                <c:pt idx="26">
                  <c:v>900</c:v>
                </c:pt>
                <c:pt idx="27">
                  <c:v>1350</c:v>
                </c:pt>
                <c:pt idx="28">
                  <c:v>1300</c:v>
                </c:pt>
                <c:pt idx="29">
                  <c:v>880</c:v>
                </c:pt>
                <c:pt idx="30">
                  <c:v>2140</c:v>
                </c:pt>
                <c:pt idx="31">
                  <c:v>1800</c:v>
                </c:pt>
                <c:pt idx="32">
                  <c:v>1280</c:v>
                </c:pt>
                <c:pt idx="33">
                  <c:v>1140</c:v>
                </c:pt>
                <c:pt idx="34">
                  <c:v>590</c:v>
                </c:pt>
                <c:pt idx="35">
                  <c:v>1420</c:v>
                </c:pt>
                <c:pt idx="36">
                  <c:v>1910</c:v>
                </c:pt>
                <c:pt idx="37">
                  <c:v>1480</c:v>
                </c:pt>
                <c:pt idx="38">
                  <c:v>990</c:v>
                </c:pt>
                <c:pt idx="39">
                  <c:v>940</c:v>
                </c:pt>
                <c:pt idx="40">
                  <c:v>1050</c:v>
                </c:pt>
                <c:pt idx="41">
                  <c:v>1070</c:v>
                </c:pt>
                <c:pt idx="42">
                  <c:v>1860</c:v>
                </c:pt>
                <c:pt idx="43">
                  <c:v>1940</c:v>
                </c:pt>
                <c:pt idx="44">
                  <c:v>1710</c:v>
                </c:pt>
                <c:pt idx="45">
                  <c:v>1290</c:v>
                </c:pt>
                <c:pt idx="46">
                  <c:v>1260</c:v>
                </c:pt>
                <c:pt idx="47">
                  <c:v>1690</c:v>
                </c:pt>
                <c:pt idx="48">
                  <c:v>1810</c:v>
                </c:pt>
                <c:pt idx="49">
                  <c:v>1140</c:v>
                </c:pt>
                <c:pt idx="50">
                  <c:v>1470</c:v>
                </c:pt>
                <c:pt idx="51">
                  <c:v>770</c:v>
                </c:pt>
                <c:pt idx="52">
                  <c:v>910</c:v>
                </c:pt>
                <c:pt idx="53">
                  <c:v>1000</c:v>
                </c:pt>
                <c:pt idx="54">
                  <c:v>1090</c:v>
                </c:pt>
                <c:pt idx="55">
                  <c:v>1600</c:v>
                </c:pt>
                <c:pt idx="56">
                  <c:v>1420</c:v>
                </c:pt>
                <c:pt idx="57">
                  <c:v>1390</c:v>
                </c:pt>
                <c:pt idx="58">
                  <c:v>1560</c:v>
                </c:pt>
                <c:pt idx="59">
                  <c:v>1710</c:v>
                </c:pt>
                <c:pt idx="60">
                  <c:v>2000</c:v>
                </c:pt>
                <c:pt idx="61">
                  <c:v>670</c:v>
                </c:pt>
                <c:pt idx="62">
                  <c:v>1400</c:v>
                </c:pt>
                <c:pt idx="63">
                  <c:v>1510</c:v>
                </c:pt>
                <c:pt idx="64">
                  <c:v>2080</c:v>
                </c:pt>
                <c:pt idx="65">
                  <c:v>980</c:v>
                </c:pt>
                <c:pt idx="66">
                  <c:v>1770</c:v>
                </c:pt>
                <c:pt idx="67">
                  <c:v>890</c:v>
                </c:pt>
                <c:pt idx="68">
                  <c:v>720</c:v>
                </c:pt>
                <c:pt idx="69">
                  <c:v>1600</c:v>
                </c:pt>
                <c:pt idx="70">
                  <c:v>2130</c:v>
                </c:pt>
                <c:pt idx="71">
                  <c:v>1600</c:v>
                </c:pt>
                <c:pt idx="72">
                  <c:v>1150</c:v>
                </c:pt>
                <c:pt idx="73">
                  <c:v>1250</c:v>
                </c:pt>
                <c:pt idx="74">
                  <c:v>2100</c:v>
                </c:pt>
                <c:pt idx="75">
                  <c:v>1280</c:v>
                </c:pt>
                <c:pt idx="76">
                  <c:v>1110</c:v>
                </c:pt>
                <c:pt idx="77">
                  <c:v>2300</c:v>
                </c:pt>
                <c:pt idx="78">
                  <c:v>2600</c:v>
                </c:pt>
                <c:pt idx="79">
                  <c:v>1290</c:v>
                </c:pt>
                <c:pt idx="80">
                  <c:v>1090</c:v>
                </c:pt>
                <c:pt idx="81">
                  <c:v>1010</c:v>
                </c:pt>
                <c:pt idx="82">
                  <c:v>1150</c:v>
                </c:pt>
                <c:pt idx="83">
                  <c:v>1210</c:v>
                </c:pt>
                <c:pt idx="84">
                  <c:v>1180</c:v>
                </c:pt>
                <c:pt idx="85">
                  <c:v>1550</c:v>
                </c:pt>
                <c:pt idx="86">
                  <c:v>2080</c:v>
                </c:pt>
                <c:pt idx="87">
                  <c:v>1480</c:v>
                </c:pt>
                <c:pt idx="88">
                  <c:v>1390</c:v>
                </c:pt>
                <c:pt idx="89">
                  <c:v>1240</c:v>
                </c:pt>
                <c:pt idx="90">
                  <c:v>920</c:v>
                </c:pt>
                <c:pt idx="91">
                  <c:v>1400</c:v>
                </c:pt>
                <c:pt idx="92">
                  <c:v>1380</c:v>
                </c:pt>
                <c:pt idx="93">
                  <c:v>1130</c:v>
                </c:pt>
                <c:pt idx="94">
                  <c:v>1040</c:v>
                </c:pt>
                <c:pt idx="95">
                  <c:v>1080</c:v>
                </c:pt>
                <c:pt idx="96">
                  <c:v>1740</c:v>
                </c:pt>
                <c:pt idx="97">
                  <c:v>860</c:v>
                </c:pt>
                <c:pt idx="98">
                  <c:v>1680</c:v>
                </c:pt>
                <c:pt idx="99">
                  <c:v>1740</c:v>
                </c:pt>
                <c:pt idx="100">
                  <c:v>1720</c:v>
                </c:pt>
                <c:pt idx="101">
                  <c:v>1110</c:v>
                </c:pt>
                <c:pt idx="102">
                  <c:v>1010</c:v>
                </c:pt>
                <c:pt idx="103">
                  <c:v>940</c:v>
                </c:pt>
                <c:pt idx="104">
                  <c:v>1430</c:v>
                </c:pt>
                <c:pt idx="105">
                  <c:v>1250</c:v>
                </c:pt>
                <c:pt idx="106">
                  <c:v>1180</c:v>
                </c:pt>
                <c:pt idx="107">
                  <c:v>1860</c:v>
                </c:pt>
                <c:pt idx="108">
                  <c:v>1770</c:v>
                </c:pt>
                <c:pt idx="109">
                  <c:v>1850</c:v>
                </c:pt>
                <c:pt idx="110">
                  <c:v>1170</c:v>
                </c:pt>
                <c:pt idx="111">
                  <c:v>1180</c:v>
                </c:pt>
                <c:pt idx="112">
                  <c:v>1680</c:v>
                </c:pt>
                <c:pt idx="113">
                  <c:v>960</c:v>
                </c:pt>
                <c:pt idx="114">
                  <c:v>1150</c:v>
                </c:pt>
                <c:pt idx="115">
                  <c:v>1240</c:v>
                </c:pt>
                <c:pt idx="116">
                  <c:v>1800</c:v>
                </c:pt>
                <c:pt idx="117">
                  <c:v>1150</c:v>
                </c:pt>
                <c:pt idx="118">
                  <c:v>1020</c:v>
                </c:pt>
                <c:pt idx="119">
                  <c:v>960</c:v>
                </c:pt>
                <c:pt idx="120">
                  <c:v>1640</c:v>
                </c:pt>
                <c:pt idx="121">
                  <c:v>1410</c:v>
                </c:pt>
                <c:pt idx="122">
                  <c:v>1280</c:v>
                </c:pt>
                <c:pt idx="123">
                  <c:v>1110</c:v>
                </c:pt>
                <c:pt idx="124">
                  <c:v>750</c:v>
                </c:pt>
                <c:pt idx="125">
                  <c:v>1840</c:v>
                </c:pt>
                <c:pt idx="126">
                  <c:v>1160</c:v>
                </c:pt>
                <c:pt idx="127">
                  <c:v>1770</c:v>
                </c:pt>
                <c:pt idx="128">
                  <c:v>1000</c:v>
                </c:pt>
                <c:pt idx="129">
                  <c:v>1210</c:v>
                </c:pt>
                <c:pt idx="130">
                  <c:v>1800</c:v>
                </c:pt>
                <c:pt idx="131">
                  <c:v>1410</c:v>
                </c:pt>
                <c:pt idx="132">
                  <c:v>1970</c:v>
                </c:pt>
                <c:pt idx="133">
                  <c:v>930</c:v>
                </c:pt>
                <c:pt idx="134">
                  <c:v>1970</c:v>
                </c:pt>
                <c:pt idx="135">
                  <c:v>2360</c:v>
                </c:pt>
                <c:pt idx="136">
                  <c:v>1480</c:v>
                </c:pt>
                <c:pt idx="137">
                  <c:v>2370</c:v>
                </c:pt>
                <c:pt idx="138">
                  <c:v>1720</c:v>
                </c:pt>
                <c:pt idx="139">
                  <c:v>1470</c:v>
                </c:pt>
                <c:pt idx="140">
                  <c:v>1640</c:v>
                </c:pt>
                <c:pt idx="141">
                  <c:v>1480</c:v>
                </c:pt>
                <c:pt idx="142">
                  <c:v>1270</c:v>
                </c:pt>
                <c:pt idx="143">
                  <c:v>2030</c:v>
                </c:pt>
                <c:pt idx="144">
                  <c:v>800</c:v>
                </c:pt>
                <c:pt idx="145">
                  <c:v>1280</c:v>
                </c:pt>
                <c:pt idx="146">
                  <c:v>1180</c:v>
                </c:pt>
                <c:pt idx="147">
                  <c:v>1640</c:v>
                </c:pt>
                <c:pt idx="148">
                  <c:v>1150</c:v>
                </c:pt>
                <c:pt idx="149">
                  <c:v>920</c:v>
                </c:pt>
                <c:pt idx="150">
                  <c:v>1640</c:v>
                </c:pt>
                <c:pt idx="151">
                  <c:v>1510</c:v>
                </c:pt>
                <c:pt idx="152">
                  <c:v>2150</c:v>
                </c:pt>
                <c:pt idx="153">
                  <c:v>1130</c:v>
                </c:pt>
                <c:pt idx="154">
                  <c:v>1100</c:v>
                </c:pt>
                <c:pt idx="155">
                  <c:v>1300</c:v>
                </c:pt>
                <c:pt idx="156">
                  <c:v>1180</c:v>
                </c:pt>
                <c:pt idx="157">
                  <c:v>1730</c:v>
                </c:pt>
                <c:pt idx="158">
                  <c:v>1600</c:v>
                </c:pt>
                <c:pt idx="159">
                  <c:v>920</c:v>
                </c:pt>
                <c:pt idx="160">
                  <c:v>1230</c:v>
                </c:pt>
                <c:pt idx="161">
                  <c:v>1450</c:v>
                </c:pt>
                <c:pt idx="162">
                  <c:v>1570</c:v>
                </c:pt>
                <c:pt idx="163">
                  <c:v>1780</c:v>
                </c:pt>
                <c:pt idx="164">
                  <c:v>1100</c:v>
                </c:pt>
                <c:pt idx="165">
                  <c:v>1950</c:v>
                </c:pt>
                <c:pt idx="166">
                  <c:v>810</c:v>
                </c:pt>
                <c:pt idx="167">
                  <c:v>1520</c:v>
                </c:pt>
                <c:pt idx="168">
                  <c:v>1350</c:v>
                </c:pt>
                <c:pt idx="169">
                  <c:v>1330</c:v>
                </c:pt>
                <c:pt idx="170">
                  <c:v>1560</c:v>
                </c:pt>
                <c:pt idx="171">
                  <c:v>2000</c:v>
                </c:pt>
                <c:pt idx="172">
                  <c:v>1200</c:v>
                </c:pt>
                <c:pt idx="173">
                  <c:v>1430</c:v>
                </c:pt>
                <c:pt idx="174">
                  <c:v>850</c:v>
                </c:pt>
                <c:pt idx="175">
                  <c:v>1670</c:v>
                </c:pt>
                <c:pt idx="176">
                  <c:v>1130</c:v>
                </c:pt>
                <c:pt idx="177">
                  <c:v>1120</c:v>
                </c:pt>
                <c:pt idx="178">
                  <c:v>900</c:v>
                </c:pt>
                <c:pt idx="179">
                  <c:v>1550</c:v>
                </c:pt>
                <c:pt idx="180">
                  <c:v>1520</c:v>
                </c:pt>
                <c:pt idx="181">
                  <c:v>1920</c:v>
                </c:pt>
                <c:pt idx="182">
                  <c:v>2020</c:v>
                </c:pt>
                <c:pt idx="183">
                  <c:v>1930</c:v>
                </c:pt>
                <c:pt idx="184">
                  <c:v>2060</c:v>
                </c:pt>
                <c:pt idx="185">
                  <c:v>1800</c:v>
                </c:pt>
                <c:pt idx="186">
                  <c:v>2070</c:v>
                </c:pt>
                <c:pt idx="187">
                  <c:v>1480</c:v>
                </c:pt>
                <c:pt idx="188">
                  <c:v>2060</c:v>
                </c:pt>
                <c:pt idx="189">
                  <c:v>1060</c:v>
                </c:pt>
                <c:pt idx="190">
                  <c:v>1540</c:v>
                </c:pt>
                <c:pt idx="191">
                  <c:v>1610</c:v>
                </c:pt>
                <c:pt idx="192">
                  <c:v>1610</c:v>
                </c:pt>
                <c:pt idx="193">
                  <c:v>1930</c:v>
                </c:pt>
                <c:pt idx="194">
                  <c:v>1100</c:v>
                </c:pt>
                <c:pt idx="195">
                  <c:v>1810</c:v>
                </c:pt>
                <c:pt idx="196">
                  <c:v>833</c:v>
                </c:pt>
                <c:pt idx="197">
                  <c:v>1230</c:v>
                </c:pt>
                <c:pt idx="198">
                  <c:v>1710</c:v>
                </c:pt>
                <c:pt idx="199">
                  <c:v>1000</c:v>
                </c:pt>
                <c:pt idx="200">
                  <c:v>1530</c:v>
                </c:pt>
                <c:pt idx="201">
                  <c:v>1540</c:v>
                </c:pt>
                <c:pt idx="202">
                  <c:v>2150</c:v>
                </c:pt>
                <c:pt idx="203">
                  <c:v>930</c:v>
                </c:pt>
                <c:pt idx="204">
                  <c:v>1760</c:v>
                </c:pt>
                <c:pt idx="205">
                  <c:v>1800</c:v>
                </c:pt>
                <c:pt idx="206">
                  <c:v>2570</c:v>
                </c:pt>
                <c:pt idx="207">
                  <c:v>2910</c:v>
                </c:pt>
                <c:pt idx="208">
                  <c:v>1590</c:v>
                </c:pt>
                <c:pt idx="209">
                  <c:v>1760</c:v>
                </c:pt>
                <c:pt idx="210">
                  <c:v>1850</c:v>
                </c:pt>
                <c:pt idx="211">
                  <c:v>1410</c:v>
                </c:pt>
                <c:pt idx="212">
                  <c:v>1290</c:v>
                </c:pt>
                <c:pt idx="213">
                  <c:v>1720</c:v>
                </c:pt>
                <c:pt idx="214">
                  <c:v>2350</c:v>
                </c:pt>
                <c:pt idx="215">
                  <c:v>1530</c:v>
                </c:pt>
                <c:pt idx="216">
                  <c:v>2550</c:v>
                </c:pt>
                <c:pt idx="217">
                  <c:v>1030</c:v>
                </c:pt>
                <c:pt idx="218">
                  <c:v>1780</c:v>
                </c:pt>
                <c:pt idx="219">
                  <c:v>1450</c:v>
                </c:pt>
                <c:pt idx="220">
                  <c:v>1660</c:v>
                </c:pt>
                <c:pt idx="221">
                  <c:v>2740</c:v>
                </c:pt>
                <c:pt idx="222">
                  <c:v>1010</c:v>
                </c:pt>
                <c:pt idx="223">
                  <c:v>1490</c:v>
                </c:pt>
                <c:pt idx="224">
                  <c:v>1650</c:v>
                </c:pt>
                <c:pt idx="225">
                  <c:v>1670</c:v>
                </c:pt>
                <c:pt idx="226">
                  <c:v>2090</c:v>
                </c:pt>
                <c:pt idx="227">
                  <c:v>1810</c:v>
                </c:pt>
                <c:pt idx="228">
                  <c:v>1940</c:v>
                </c:pt>
                <c:pt idx="229">
                  <c:v>3390</c:v>
                </c:pt>
                <c:pt idx="230">
                  <c:v>2160</c:v>
                </c:pt>
                <c:pt idx="231">
                  <c:v>2890</c:v>
                </c:pt>
                <c:pt idx="232">
                  <c:v>2170</c:v>
                </c:pt>
              </c:numCache>
            </c:numRef>
          </c:xVal>
          <c:yVal>
            <c:numRef>
              <c:f>HouseSales_data!$W$5:$W$237</c:f>
              <c:numCache>
                <c:formatCode>General</c:formatCode>
                <c:ptCount val="233"/>
                <c:pt idx="0">
                  <c:v>125000</c:v>
                </c:pt>
                <c:pt idx="1">
                  <c:v>143000</c:v>
                </c:pt>
                <c:pt idx="2">
                  <c:v>155000</c:v>
                </c:pt>
                <c:pt idx="3">
                  <c:v>156000</c:v>
                </c:pt>
                <c:pt idx="4">
                  <c:v>175000</c:v>
                </c:pt>
                <c:pt idx="5">
                  <c:v>179000</c:v>
                </c:pt>
                <c:pt idx="6">
                  <c:v>179900</c:v>
                </c:pt>
                <c:pt idx="7">
                  <c:v>180000</c:v>
                </c:pt>
                <c:pt idx="8">
                  <c:v>180000</c:v>
                </c:pt>
                <c:pt idx="9">
                  <c:v>184000</c:v>
                </c:pt>
                <c:pt idx="10">
                  <c:v>185000</c:v>
                </c:pt>
                <c:pt idx="11">
                  <c:v>185000</c:v>
                </c:pt>
                <c:pt idx="12">
                  <c:v>190000</c:v>
                </c:pt>
                <c:pt idx="13">
                  <c:v>195000</c:v>
                </c:pt>
                <c:pt idx="14">
                  <c:v>199950</c:v>
                </c:pt>
                <c:pt idx="15">
                  <c:v>199988</c:v>
                </c:pt>
                <c:pt idx="16">
                  <c:v>202500</c:v>
                </c:pt>
                <c:pt idx="17">
                  <c:v>210000</c:v>
                </c:pt>
                <c:pt idx="18">
                  <c:v>212000</c:v>
                </c:pt>
                <c:pt idx="19">
                  <c:v>215000</c:v>
                </c:pt>
                <c:pt idx="20">
                  <c:v>215000</c:v>
                </c:pt>
                <c:pt idx="21">
                  <c:v>216000</c:v>
                </c:pt>
                <c:pt idx="22">
                  <c:v>217000</c:v>
                </c:pt>
                <c:pt idx="23">
                  <c:v>219000</c:v>
                </c:pt>
                <c:pt idx="24">
                  <c:v>219500</c:v>
                </c:pt>
                <c:pt idx="25">
                  <c:v>219900</c:v>
                </c:pt>
                <c:pt idx="26">
                  <c:v>225000</c:v>
                </c:pt>
                <c:pt idx="27">
                  <c:v>225000</c:v>
                </c:pt>
                <c:pt idx="28">
                  <c:v>232000</c:v>
                </c:pt>
                <c:pt idx="29">
                  <c:v>235000</c:v>
                </c:pt>
                <c:pt idx="30">
                  <c:v>236500</c:v>
                </c:pt>
                <c:pt idx="31">
                  <c:v>237000</c:v>
                </c:pt>
                <c:pt idx="32">
                  <c:v>239950</c:v>
                </c:pt>
                <c:pt idx="33">
                  <c:v>239950</c:v>
                </c:pt>
                <c:pt idx="34">
                  <c:v>240000</c:v>
                </c:pt>
                <c:pt idx="35">
                  <c:v>240000</c:v>
                </c:pt>
                <c:pt idx="36">
                  <c:v>240000</c:v>
                </c:pt>
                <c:pt idx="37">
                  <c:v>243000</c:v>
                </c:pt>
                <c:pt idx="38">
                  <c:v>245000</c:v>
                </c:pt>
                <c:pt idx="39">
                  <c:v>246500</c:v>
                </c:pt>
                <c:pt idx="40">
                  <c:v>249000</c:v>
                </c:pt>
                <c:pt idx="41">
                  <c:v>249000</c:v>
                </c:pt>
                <c:pt idx="42">
                  <c:v>250000</c:v>
                </c:pt>
                <c:pt idx="43">
                  <c:v>252000</c:v>
                </c:pt>
                <c:pt idx="44">
                  <c:v>255000</c:v>
                </c:pt>
                <c:pt idx="45">
                  <c:v>258800</c:v>
                </c:pt>
                <c:pt idx="46">
                  <c:v>259000</c:v>
                </c:pt>
                <c:pt idx="47">
                  <c:v>260000</c:v>
                </c:pt>
                <c:pt idx="48">
                  <c:v>261000</c:v>
                </c:pt>
                <c:pt idx="49">
                  <c:v>262500</c:v>
                </c:pt>
                <c:pt idx="50">
                  <c:v>264000</c:v>
                </c:pt>
                <c:pt idx="51">
                  <c:v>264950</c:v>
                </c:pt>
                <c:pt idx="52">
                  <c:v>265000</c:v>
                </c:pt>
                <c:pt idx="53">
                  <c:v>265000</c:v>
                </c:pt>
                <c:pt idx="54">
                  <c:v>267000</c:v>
                </c:pt>
                <c:pt idx="55">
                  <c:v>267500</c:v>
                </c:pt>
                <c:pt idx="56">
                  <c:v>268500</c:v>
                </c:pt>
                <c:pt idx="57">
                  <c:v>270000</c:v>
                </c:pt>
                <c:pt idx="58">
                  <c:v>273000</c:v>
                </c:pt>
                <c:pt idx="59">
                  <c:v>273148</c:v>
                </c:pt>
                <c:pt idx="60">
                  <c:v>275000</c:v>
                </c:pt>
                <c:pt idx="61">
                  <c:v>279000</c:v>
                </c:pt>
                <c:pt idx="62">
                  <c:v>279900</c:v>
                </c:pt>
                <c:pt idx="63">
                  <c:v>279950</c:v>
                </c:pt>
                <c:pt idx="64">
                  <c:v>280000</c:v>
                </c:pt>
                <c:pt idx="65">
                  <c:v>280000</c:v>
                </c:pt>
                <c:pt idx="66">
                  <c:v>280000</c:v>
                </c:pt>
                <c:pt idx="67">
                  <c:v>283000</c:v>
                </c:pt>
                <c:pt idx="68">
                  <c:v>285000</c:v>
                </c:pt>
                <c:pt idx="69">
                  <c:v>285000</c:v>
                </c:pt>
                <c:pt idx="70">
                  <c:v>285000</c:v>
                </c:pt>
                <c:pt idx="71">
                  <c:v>286000</c:v>
                </c:pt>
                <c:pt idx="72">
                  <c:v>287000</c:v>
                </c:pt>
                <c:pt idx="73">
                  <c:v>295000</c:v>
                </c:pt>
                <c:pt idx="74">
                  <c:v>299000</c:v>
                </c:pt>
                <c:pt idx="75">
                  <c:v>299500</c:v>
                </c:pt>
                <c:pt idx="76">
                  <c:v>302000</c:v>
                </c:pt>
                <c:pt idx="77">
                  <c:v>303000</c:v>
                </c:pt>
                <c:pt idx="78">
                  <c:v>304900</c:v>
                </c:pt>
                <c:pt idx="79">
                  <c:v>305000</c:v>
                </c:pt>
                <c:pt idx="80">
                  <c:v>306000</c:v>
                </c:pt>
                <c:pt idx="81">
                  <c:v>306888</c:v>
                </c:pt>
                <c:pt idx="82">
                  <c:v>310000</c:v>
                </c:pt>
                <c:pt idx="83">
                  <c:v>310000</c:v>
                </c:pt>
                <c:pt idx="84">
                  <c:v>313000</c:v>
                </c:pt>
                <c:pt idx="85">
                  <c:v>313000</c:v>
                </c:pt>
                <c:pt idx="86">
                  <c:v>315000</c:v>
                </c:pt>
                <c:pt idx="87">
                  <c:v>315000</c:v>
                </c:pt>
                <c:pt idx="88">
                  <c:v>317000</c:v>
                </c:pt>
                <c:pt idx="89">
                  <c:v>319950</c:v>
                </c:pt>
                <c:pt idx="90">
                  <c:v>319950</c:v>
                </c:pt>
                <c:pt idx="91">
                  <c:v>320000</c:v>
                </c:pt>
                <c:pt idx="92">
                  <c:v>322000</c:v>
                </c:pt>
                <c:pt idx="93">
                  <c:v>322500</c:v>
                </c:pt>
                <c:pt idx="94">
                  <c:v>324950</c:v>
                </c:pt>
                <c:pt idx="95">
                  <c:v>329500</c:v>
                </c:pt>
                <c:pt idx="96">
                  <c:v>329950</c:v>
                </c:pt>
                <c:pt idx="97">
                  <c:v>330000</c:v>
                </c:pt>
                <c:pt idx="98">
                  <c:v>334000</c:v>
                </c:pt>
                <c:pt idx="99">
                  <c:v>340000</c:v>
                </c:pt>
                <c:pt idx="100">
                  <c:v>341000</c:v>
                </c:pt>
                <c:pt idx="101">
                  <c:v>345000</c:v>
                </c:pt>
                <c:pt idx="102">
                  <c:v>347000</c:v>
                </c:pt>
                <c:pt idx="103">
                  <c:v>347000</c:v>
                </c:pt>
                <c:pt idx="104">
                  <c:v>350000</c:v>
                </c:pt>
                <c:pt idx="105">
                  <c:v>350000</c:v>
                </c:pt>
                <c:pt idx="106">
                  <c:v>350000</c:v>
                </c:pt>
                <c:pt idx="107">
                  <c:v>350000</c:v>
                </c:pt>
                <c:pt idx="108">
                  <c:v>350000</c:v>
                </c:pt>
                <c:pt idx="109">
                  <c:v>352000</c:v>
                </c:pt>
                <c:pt idx="110">
                  <c:v>352500</c:v>
                </c:pt>
                <c:pt idx="111">
                  <c:v>355000</c:v>
                </c:pt>
                <c:pt idx="112">
                  <c:v>356000</c:v>
                </c:pt>
                <c:pt idx="113">
                  <c:v>358000</c:v>
                </c:pt>
                <c:pt idx="114">
                  <c:v>358000</c:v>
                </c:pt>
                <c:pt idx="115">
                  <c:v>359950</c:v>
                </c:pt>
                <c:pt idx="116">
                  <c:v>360000</c:v>
                </c:pt>
                <c:pt idx="117">
                  <c:v>361000</c:v>
                </c:pt>
                <c:pt idx="118">
                  <c:v>364000</c:v>
                </c:pt>
                <c:pt idx="119">
                  <c:v>365000</c:v>
                </c:pt>
                <c:pt idx="120">
                  <c:v>365000</c:v>
                </c:pt>
                <c:pt idx="121">
                  <c:v>367500</c:v>
                </c:pt>
                <c:pt idx="122">
                  <c:v>368000</c:v>
                </c:pt>
                <c:pt idx="123">
                  <c:v>369950</c:v>
                </c:pt>
                <c:pt idx="124">
                  <c:v>370000</c:v>
                </c:pt>
                <c:pt idx="125">
                  <c:v>375000</c:v>
                </c:pt>
                <c:pt idx="126">
                  <c:v>375000</c:v>
                </c:pt>
                <c:pt idx="127">
                  <c:v>375000</c:v>
                </c:pt>
                <c:pt idx="128">
                  <c:v>377000</c:v>
                </c:pt>
                <c:pt idx="129">
                  <c:v>380000</c:v>
                </c:pt>
                <c:pt idx="130">
                  <c:v>380000</c:v>
                </c:pt>
                <c:pt idx="131">
                  <c:v>383000</c:v>
                </c:pt>
                <c:pt idx="132">
                  <c:v>385000</c:v>
                </c:pt>
                <c:pt idx="133">
                  <c:v>395000</c:v>
                </c:pt>
                <c:pt idx="134">
                  <c:v>396000</c:v>
                </c:pt>
                <c:pt idx="135">
                  <c:v>397950</c:v>
                </c:pt>
                <c:pt idx="136">
                  <c:v>398000</c:v>
                </c:pt>
                <c:pt idx="137">
                  <c:v>399888</c:v>
                </c:pt>
                <c:pt idx="138">
                  <c:v>399950</c:v>
                </c:pt>
                <c:pt idx="139">
                  <c:v>400000</c:v>
                </c:pt>
                <c:pt idx="140">
                  <c:v>402000</c:v>
                </c:pt>
                <c:pt idx="141">
                  <c:v>402500</c:v>
                </c:pt>
                <c:pt idx="142">
                  <c:v>402500</c:v>
                </c:pt>
                <c:pt idx="143">
                  <c:v>404000</c:v>
                </c:pt>
                <c:pt idx="144">
                  <c:v>404500</c:v>
                </c:pt>
                <c:pt idx="145">
                  <c:v>405000</c:v>
                </c:pt>
                <c:pt idx="146">
                  <c:v>410000</c:v>
                </c:pt>
                <c:pt idx="147">
                  <c:v>410000</c:v>
                </c:pt>
                <c:pt idx="148">
                  <c:v>410500</c:v>
                </c:pt>
                <c:pt idx="149">
                  <c:v>412133</c:v>
                </c:pt>
                <c:pt idx="150">
                  <c:v>414250</c:v>
                </c:pt>
                <c:pt idx="151">
                  <c:v>419000</c:v>
                </c:pt>
                <c:pt idx="152">
                  <c:v>419000</c:v>
                </c:pt>
                <c:pt idx="153">
                  <c:v>420000</c:v>
                </c:pt>
                <c:pt idx="154">
                  <c:v>423000</c:v>
                </c:pt>
                <c:pt idx="155">
                  <c:v>425000</c:v>
                </c:pt>
                <c:pt idx="156">
                  <c:v>425000</c:v>
                </c:pt>
                <c:pt idx="157">
                  <c:v>425000</c:v>
                </c:pt>
                <c:pt idx="158">
                  <c:v>425000</c:v>
                </c:pt>
                <c:pt idx="159">
                  <c:v>427000</c:v>
                </c:pt>
                <c:pt idx="160">
                  <c:v>435000</c:v>
                </c:pt>
                <c:pt idx="161">
                  <c:v>435000</c:v>
                </c:pt>
                <c:pt idx="162">
                  <c:v>440000</c:v>
                </c:pt>
                <c:pt idx="163">
                  <c:v>440000</c:v>
                </c:pt>
                <c:pt idx="164">
                  <c:v>441000</c:v>
                </c:pt>
                <c:pt idx="165">
                  <c:v>447500</c:v>
                </c:pt>
                <c:pt idx="166">
                  <c:v>450000</c:v>
                </c:pt>
                <c:pt idx="167">
                  <c:v>450000</c:v>
                </c:pt>
                <c:pt idx="168">
                  <c:v>450000</c:v>
                </c:pt>
                <c:pt idx="169">
                  <c:v>450500</c:v>
                </c:pt>
                <c:pt idx="170">
                  <c:v>451000</c:v>
                </c:pt>
                <c:pt idx="171">
                  <c:v>453500</c:v>
                </c:pt>
                <c:pt idx="172">
                  <c:v>455000</c:v>
                </c:pt>
                <c:pt idx="173">
                  <c:v>460000</c:v>
                </c:pt>
                <c:pt idx="174">
                  <c:v>460000</c:v>
                </c:pt>
                <c:pt idx="175">
                  <c:v>460000</c:v>
                </c:pt>
                <c:pt idx="176">
                  <c:v>460000</c:v>
                </c:pt>
                <c:pt idx="177">
                  <c:v>465000</c:v>
                </c:pt>
                <c:pt idx="178">
                  <c:v>465000</c:v>
                </c:pt>
                <c:pt idx="179">
                  <c:v>475000</c:v>
                </c:pt>
                <c:pt idx="180">
                  <c:v>475580</c:v>
                </c:pt>
                <c:pt idx="181">
                  <c:v>480000</c:v>
                </c:pt>
                <c:pt idx="182">
                  <c:v>490000</c:v>
                </c:pt>
                <c:pt idx="183">
                  <c:v>495000</c:v>
                </c:pt>
                <c:pt idx="184">
                  <c:v>499950</c:v>
                </c:pt>
                <c:pt idx="185">
                  <c:v>500000</c:v>
                </c:pt>
                <c:pt idx="186">
                  <c:v>503000</c:v>
                </c:pt>
                <c:pt idx="187">
                  <c:v>505000</c:v>
                </c:pt>
                <c:pt idx="188">
                  <c:v>510000</c:v>
                </c:pt>
                <c:pt idx="189">
                  <c:v>510000</c:v>
                </c:pt>
                <c:pt idx="190">
                  <c:v>512031</c:v>
                </c:pt>
                <c:pt idx="191">
                  <c:v>512500</c:v>
                </c:pt>
                <c:pt idx="192">
                  <c:v>514000</c:v>
                </c:pt>
                <c:pt idx="193">
                  <c:v>515000</c:v>
                </c:pt>
                <c:pt idx="194">
                  <c:v>516500</c:v>
                </c:pt>
                <c:pt idx="195">
                  <c:v>517500</c:v>
                </c:pt>
                <c:pt idx="196">
                  <c:v>517534</c:v>
                </c:pt>
                <c:pt idx="197">
                  <c:v>522000</c:v>
                </c:pt>
                <c:pt idx="198">
                  <c:v>522500</c:v>
                </c:pt>
                <c:pt idx="199">
                  <c:v>525000</c:v>
                </c:pt>
                <c:pt idx="200">
                  <c:v>525000</c:v>
                </c:pt>
                <c:pt idx="201">
                  <c:v>549000</c:v>
                </c:pt>
                <c:pt idx="202">
                  <c:v>550000</c:v>
                </c:pt>
                <c:pt idx="203">
                  <c:v>550500</c:v>
                </c:pt>
                <c:pt idx="204">
                  <c:v>554000</c:v>
                </c:pt>
                <c:pt idx="205">
                  <c:v>556000</c:v>
                </c:pt>
                <c:pt idx="206">
                  <c:v>567500</c:v>
                </c:pt>
                <c:pt idx="207">
                  <c:v>570000</c:v>
                </c:pt>
                <c:pt idx="208">
                  <c:v>572500</c:v>
                </c:pt>
                <c:pt idx="209">
                  <c:v>577000</c:v>
                </c:pt>
                <c:pt idx="210">
                  <c:v>585000</c:v>
                </c:pt>
                <c:pt idx="211">
                  <c:v>600000</c:v>
                </c:pt>
                <c:pt idx="212">
                  <c:v>600000</c:v>
                </c:pt>
                <c:pt idx="213">
                  <c:v>615000</c:v>
                </c:pt>
                <c:pt idx="214">
                  <c:v>620000</c:v>
                </c:pt>
                <c:pt idx="215">
                  <c:v>640000</c:v>
                </c:pt>
                <c:pt idx="216">
                  <c:v>645000</c:v>
                </c:pt>
                <c:pt idx="217">
                  <c:v>650000</c:v>
                </c:pt>
                <c:pt idx="218">
                  <c:v>654500</c:v>
                </c:pt>
                <c:pt idx="219">
                  <c:v>655000</c:v>
                </c:pt>
                <c:pt idx="220">
                  <c:v>655000</c:v>
                </c:pt>
                <c:pt idx="221">
                  <c:v>657000</c:v>
                </c:pt>
                <c:pt idx="222">
                  <c:v>658000</c:v>
                </c:pt>
                <c:pt idx="223">
                  <c:v>670000</c:v>
                </c:pt>
                <c:pt idx="224">
                  <c:v>710000</c:v>
                </c:pt>
                <c:pt idx="225">
                  <c:v>715000</c:v>
                </c:pt>
                <c:pt idx="226">
                  <c:v>717500</c:v>
                </c:pt>
                <c:pt idx="227">
                  <c:v>799000</c:v>
                </c:pt>
                <c:pt idx="228">
                  <c:v>815000</c:v>
                </c:pt>
                <c:pt idx="229">
                  <c:v>895000</c:v>
                </c:pt>
                <c:pt idx="230">
                  <c:v>900000</c:v>
                </c:pt>
                <c:pt idx="231">
                  <c:v>910000</c:v>
                </c:pt>
                <c:pt idx="232">
                  <c:v>913000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062-884E-9862-66589951A4A5}"/>
            </c:ext>
          </c:extLst>
        </c:ser>
        <c:ser>
          <c:idx val="1"/>
          <c:order val="1"/>
          <c:tx>
            <c:v>Predicted Y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HouseSales_data!$Z$5:$Z$237</c:f>
              <c:numCache>
                <c:formatCode>General</c:formatCode>
                <c:ptCount val="233"/>
                <c:pt idx="0">
                  <c:v>1230</c:v>
                </c:pt>
                <c:pt idx="1">
                  <c:v>1090</c:v>
                </c:pt>
                <c:pt idx="2">
                  <c:v>1010</c:v>
                </c:pt>
                <c:pt idx="3">
                  <c:v>970</c:v>
                </c:pt>
                <c:pt idx="4">
                  <c:v>1460</c:v>
                </c:pt>
                <c:pt idx="5">
                  <c:v>1790</c:v>
                </c:pt>
                <c:pt idx="6">
                  <c:v>1010</c:v>
                </c:pt>
                <c:pt idx="7">
                  <c:v>770</c:v>
                </c:pt>
                <c:pt idx="8">
                  <c:v>960</c:v>
                </c:pt>
                <c:pt idx="9">
                  <c:v>1100</c:v>
                </c:pt>
                <c:pt idx="10">
                  <c:v>1080</c:v>
                </c:pt>
                <c:pt idx="11">
                  <c:v>1490</c:v>
                </c:pt>
                <c:pt idx="12">
                  <c:v>1100</c:v>
                </c:pt>
                <c:pt idx="13">
                  <c:v>1080</c:v>
                </c:pt>
                <c:pt idx="14">
                  <c:v>1370</c:v>
                </c:pt>
                <c:pt idx="15">
                  <c:v>860</c:v>
                </c:pt>
                <c:pt idx="16">
                  <c:v>1120</c:v>
                </c:pt>
                <c:pt idx="17">
                  <c:v>900</c:v>
                </c:pt>
                <c:pt idx="18">
                  <c:v>1040</c:v>
                </c:pt>
                <c:pt idx="19">
                  <c:v>710</c:v>
                </c:pt>
                <c:pt idx="20">
                  <c:v>1770</c:v>
                </c:pt>
                <c:pt idx="21">
                  <c:v>1310</c:v>
                </c:pt>
                <c:pt idx="22">
                  <c:v>730</c:v>
                </c:pt>
                <c:pt idx="23">
                  <c:v>1080</c:v>
                </c:pt>
                <c:pt idx="24">
                  <c:v>1090</c:v>
                </c:pt>
                <c:pt idx="25">
                  <c:v>1120</c:v>
                </c:pt>
                <c:pt idx="26">
                  <c:v>900</c:v>
                </c:pt>
                <c:pt idx="27">
                  <c:v>1350</c:v>
                </c:pt>
                <c:pt idx="28">
                  <c:v>1300</c:v>
                </c:pt>
                <c:pt idx="29">
                  <c:v>880</c:v>
                </c:pt>
                <c:pt idx="30">
                  <c:v>2140</c:v>
                </c:pt>
                <c:pt idx="31">
                  <c:v>1800</c:v>
                </c:pt>
                <c:pt idx="32">
                  <c:v>1280</c:v>
                </c:pt>
                <c:pt idx="33">
                  <c:v>1140</c:v>
                </c:pt>
                <c:pt idx="34">
                  <c:v>590</c:v>
                </c:pt>
                <c:pt idx="35">
                  <c:v>1420</c:v>
                </c:pt>
                <c:pt idx="36">
                  <c:v>1910</c:v>
                </c:pt>
                <c:pt idx="37">
                  <c:v>1480</c:v>
                </c:pt>
                <c:pt idx="38">
                  <c:v>990</c:v>
                </c:pt>
                <c:pt idx="39">
                  <c:v>940</c:v>
                </c:pt>
                <c:pt idx="40">
                  <c:v>1050</c:v>
                </c:pt>
                <c:pt idx="41">
                  <c:v>1070</c:v>
                </c:pt>
                <c:pt idx="42">
                  <c:v>1860</c:v>
                </c:pt>
                <c:pt idx="43">
                  <c:v>1940</c:v>
                </c:pt>
                <c:pt idx="44">
                  <c:v>1710</c:v>
                </c:pt>
                <c:pt idx="45">
                  <c:v>1290</c:v>
                </c:pt>
                <c:pt idx="46">
                  <c:v>1260</c:v>
                </c:pt>
                <c:pt idx="47">
                  <c:v>1690</c:v>
                </c:pt>
                <c:pt idx="48">
                  <c:v>1810</c:v>
                </c:pt>
                <c:pt idx="49">
                  <c:v>1140</c:v>
                </c:pt>
                <c:pt idx="50">
                  <c:v>1470</c:v>
                </c:pt>
                <c:pt idx="51">
                  <c:v>770</c:v>
                </c:pt>
                <c:pt idx="52">
                  <c:v>910</c:v>
                </c:pt>
                <c:pt idx="53">
                  <c:v>1000</c:v>
                </c:pt>
                <c:pt idx="54">
                  <c:v>1090</c:v>
                </c:pt>
                <c:pt idx="55">
                  <c:v>1600</c:v>
                </c:pt>
                <c:pt idx="56">
                  <c:v>1420</c:v>
                </c:pt>
                <c:pt idx="57">
                  <c:v>1390</c:v>
                </c:pt>
                <c:pt idx="58">
                  <c:v>1560</c:v>
                </c:pt>
                <c:pt idx="59">
                  <c:v>1710</c:v>
                </c:pt>
                <c:pt idx="60">
                  <c:v>2000</c:v>
                </c:pt>
                <c:pt idx="61">
                  <c:v>670</c:v>
                </c:pt>
                <c:pt idx="62">
                  <c:v>1400</c:v>
                </c:pt>
                <c:pt idx="63">
                  <c:v>1510</c:v>
                </c:pt>
                <c:pt idx="64">
                  <c:v>2080</c:v>
                </c:pt>
                <c:pt idx="65">
                  <c:v>980</c:v>
                </c:pt>
                <c:pt idx="66">
                  <c:v>1770</c:v>
                </c:pt>
                <c:pt idx="67">
                  <c:v>890</c:v>
                </c:pt>
                <c:pt idx="68">
                  <c:v>720</c:v>
                </c:pt>
                <c:pt idx="69">
                  <c:v>1600</c:v>
                </c:pt>
                <c:pt idx="70">
                  <c:v>2130</c:v>
                </c:pt>
                <c:pt idx="71">
                  <c:v>1600</c:v>
                </c:pt>
                <c:pt idx="72">
                  <c:v>1150</c:v>
                </c:pt>
                <c:pt idx="73">
                  <c:v>1250</c:v>
                </c:pt>
                <c:pt idx="74">
                  <c:v>2100</c:v>
                </c:pt>
                <c:pt idx="75">
                  <c:v>1280</c:v>
                </c:pt>
                <c:pt idx="76">
                  <c:v>1110</c:v>
                </c:pt>
                <c:pt idx="77">
                  <c:v>2300</c:v>
                </c:pt>
                <c:pt idx="78">
                  <c:v>2600</c:v>
                </c:pt>
                <c:pt idx="79">
                  <c:v>1290</c:v>
                </c:pt>
                <c:pt idx="80">
                  <c:v>1090</c:v>
                </c:pt>
                <c:pt idx="81">
                  <c:v>1010</c:v>
                </c:pt>
                <c:pt idx="82">
                  <c:v>1150</c:v>
                </c:pt>
                <c:pt idx="83">
                  <c:v>1210</c:v>
                </c:pt>
                <c:pt idx="84">
                  <c:v>1180</c:v>
                </c:pt>
                <c:pt idx="85">
                  <c:v>1550</c:v>
                </c:pt>
                <c:pt idx="86">
                  <c:v>2080</c:v>
                </c:pt>
                <c:pt idx="87">
                  <c:v>1480</c:v>
                </c:pt>
                <c:pt idx="88">
                  <c:v>1390</c:v>
                </c:pt>
                <c:pt idx="89">
                  <c:v>1240</c:v>
                </c:pt>
                <c:pt idx="90">
                  <c:v>920</c:v>
                </c:pt>
                <c:pt idx="91">
                  <c:v>1400</c:v>
                </c:pt>
                <c:pt idx="92">
                  <c:v>1380</c:v>
                </c:pt>
                <c:pt idx="93">
                  <c:v>1130</c:v>
                </c:pt>
                <c:pt idx="94">
                  <c:v>1040</c:v>
                </c:pt>
                <c:pt idx="95">
                  <c:v>1080</c:v>
                </c:pt>
                <c:pt idx="96">
                  <c:v>1740</c:v>
                </c:pt>
                <c:pt idx="97">
                  <c:v>860</c:v>
                </c:pt>
                <c:pt idx="98">
                  <c:v>1680</c:v>
                </c:pt>
                <c:pt idx="99">
                  <c:v>1740</c:v>
                </c:pt>
                <c:pt idx="100">
                  <c:v>1720</c:v>
                </c:pt>
                <c:pt idx="101">
                  <c:v>1110</c:v>
                </c:pt>
                <c:pt idx="102">
                  <c:v>1010</c:v>
                </c:pt>
                <c:pt idx="103">
                  <c:v>940</c:v>
                </c:pt>
                <c:pt idx="104">
                  <c:v>1430</c:v>
                </c:pt>
                <c:pt idx="105">
                  <c:v>1250</c:v>
                </c:pt>
                <c:pt idx="106">
                  <c:v>1180</c:v>
                </c:pt>
                <c:pt idx="107">
                  <c:v>1860</c:v>
                </c:pt>
                <c:pt idx="108">
                  <c:v>1770</c:v>
                </c:pt>
                <c:pt idx="109">
                  <c:v>1850</c:v>
                </c:pt>
                <c:pt idx="110">
                  <c:v>1170</c:v>
                </c:pt>
                <c:pt idx="111">
                  <c:v>1180</c:v>
                </c:pt>
                <c:pt idx="112">
                  <c:v>1680</c:v>
                </c:pt>
                <c:pt idx="113">
                  <c:v>960</c:v>
                </c:pt>
                <c:pt idx="114">
                  <c:v>1150</c:v>
                </c:pt>
                <c:pt idx="115">
                  <c:v>1240</c:v>
                </c:pt>
                <c:pt idx="116">
                  <c:v>1800</c:v>
                </c:pt>
                <c:pt idx="117">
                  <c:v>1150</c:v>
                </c:pt>
                <c:pt idx="118">
                  <c:v>1020</c:v>
                </c:pt>
                <c:pt idx="119">
                  <c:v>960</c:v>
                </c:pt>
                <c:pt idx="120">
                  <c:v>1640</c:v>
                </c:pt>
                <c:pt idx="121">
                  <c:v>1410</c:v>
                </c:pt>
                <c:pt idx="122">
                  <c:v>1280</c:v>
                </c:pt>
                <c:pt idx="123">
                  <c:v>1110</c:v>
                </c:pt>
                <c:pt idx="124">
                  <c:v>750</c:v>
                </c:pt>
                <c:pt idx="125">
                  <c:v>1840</c:v>
                </c:pt>
                <c:pt idx="126">
                  <c:v>1160</c:v>
                </c:pt>
                <c:pt idx="127">
                  <c:v>1770</c:v>
                </c:pt>
                <c:pt idx="128">
                  <c:v>1000</c:v>
                </c:pt>
                <c:pt idx="129">
                  <c:v>1210</c:v>
                </c:pt>
                <c:pt idx="130">
                  <c:v>1800</c:v>
                </c:pt>
                <c:pt idx="131">
                  <c:v>1410</c:v>
                </c:pt>
                <c:pt idx="132">
                  <c:v>1970</c:v>
                </c:pt>
                <c:pt idx="133">
                  <c:v>930</c:v>
                </c:pt>
                <c:pt idx="134">
                  <c:v>1970</c:v>
                </c:pt>
                <c:pt idx="135">
                  <c:v>2360</c:v>
                </c:pt>
                <c:pt idx="136">
                  <c:v>1480</c:v>
                </c:pt>
                <c:pt idx="137">
                  <c:v>2370</c:v>
                </c:pt>
                <c:pt idx="138">
                  <c:v>1720</c:v>
                </c:pt>
                <c:pt idx="139">
                  <c:v>1470</c:v>
                </c:pt>
                <c:pt idx="140">
                  <c:v>1640</c:v>
                </c:pt>
                <c:pt idx="141">
                  <c:v>1480</c:v>
                </c:pt>
                <c:pt idx="142">
                  <c:v>1270</c:v>
                </c:pt>
                <c:pt idx="143">
                  <c:v>2030</c:v>
                </c:pt>
                <c:pt idx="144">
                  <c:v>800</c:v>
                </c:pt>
                <c:pt idx="145">
                  <c:v>1280</c:v>
                </c:pt>
                <c:pt idx="146">
                  <c:v>1180</c:v>
                </c:pt>
                <c:pt idx="147">
                  <c:v>1640</c:v>
                </c:pt>
                <c:pt idx="148">
                  <c:v>1150</c:v>
                </c:pt>
                <c:pt idx="149">
                  <c:v>920</c:v>
                </c:pt>
                <c:pt idx="150">
                  <c:v>1640</c:v>
                </c:pt>
                <c:pt idx="151">
                  <c:v>1510</c:v>
                </c:pt>
                <c:pt idx="152">
                  <c:v>2150</c:v>
                </c:pt>
                <c:pt idx="153">
                  <c:v>1130</c:v>
                </c:pt>
                <c:pt idx="154">
                  <c:v>1100</c:v>
                </c:pt>
                <c:pt idx="155">
                  <c:v>1300</c:v>
                </c:pt>
                <c:pt idx="156">
                  <c:v>1180</c:v>
                </c:pt>
                <c:pt idx="157">
                  <c:v>1730</c:v>
                </c:pt>
                <c:pt idx="158">
                  <c:v>1600</c:v>
                </c:pt>
                <c:pt idx="159">
                  <c:v>920</c:v>
                </c:pt>
                <c:pt idx="160">
                  <c:v>1230</c:v>
                </c:pt>
                <c:pt idx="161">
                  <c:v>1450</c:v>
                </c:pt>
                <c:pt idx="162">
                  <c:v>1570</c:v>
                </c:pt>
                <c:pt idx="163">
                  <c:v>1780</c:v>
                </c:pt>
                <c:pt idx="164">
                  <c:v>1100</c:v>
                </c:pt>
                <c:pt idx="165">
                  <c:v>1950</c:v>
                </c:pt>
                <c:pt idx="166">
                  <c:v>810</c:v>
                </c:pt>
                <c:pt idx="167">
                  <c:v>1520</c:v>
                </c:pt>
                <c:pt idx="168">
                  <c:v>1350</c:v>
                </c:pt>
                <c:pt idx="169">
                  <c:v>1330</c:v>
                </c:pt>
                <c:pt idx="170">
                  <c:v>1560</c:v>
                </c:pt>
                <c:pt idx="171">
                  <c:v>2000</c:v>
                </c:pt>
                <c:pt idx="172">
                  <c:v>1200</c:v>
                </c:pt>
                <c:pt idx="173">
                  <c:v>1430</c:v>
                </c:pt>
                <c:pt idx="174">
                  <c:v>850</c:v>
                </c:pt>
                <c:pt idx="175">
                  <c:v>1670</c:v>
                </c:pt>
                <c:pt idx="176">
                  <c:v>1130</c:v>
                </c:pt>
                <c:pt idx="177">
                  <c:v>1120</c:v>
                </c:pt>
                <c:pt idx="178">
                  <c:v>900</c:v>
                </c:pt>
                <c:pt idx="179">
                  <c:v>1550</c:v>
                </c:pt>
                <c:pt idx="180">
                  <c:v>1520</c:v>
                </c:pt>
                <c:pt idx="181">
                  <c:v>1920</c:v>
                </c:pt>
                <c:pt idx="182">
                  <c:v>2020</c:v>
                </c:pt>
                <c:pt idx="183">
                  <c:v>1930</c:v>
                </c:pt>
                <c:pt idx="184">
                  <c:v>2060</c:v>
                </c:pt>
                <c:pt idx="185">
                  <c:v>1800</c:v>
                </c:pt>
                <c:pt idx="186">
                  <c:v>2070</c:v>
                </c:pt>
                <c:pt idx="187">
                  <c:v>1480</c:v>
                </c:pt>
                <c:pt idx="188">
                  <c:v>2060</c:v>
                </c:pt>
                <c:pt idx="189">
                  <c:v>1060</c:v>
                </c:pt>
                <c:pt idx="190">
                  <c:v>1540</c:v>
                </c:pt>
                <c:pt idx="191">
                  <c:v>1610</c:v>
                </c:pt>
                <c:pt idx="192">
                  <c:v>1610</c:v>
                </c:pt>
                <c:pt idx="193">
                  <c:v>1930</c:v>
                </c:pt>
                <c:pt idx="194">
                  <c:v>1100</c:v>
                </c:pt>
                <c:pt idx="195">
                  <c:v>1810</c:v>
                </c:pt>
                <c:pt idx="196">
                  <c:v>833</c:v>
                </c:pt>
                <c:pt idx="197">
                  <c:v>1230</c:v>
                </c:pt>
                <c:pt idx="198">
                  <c:v>1710</c:v>
                </c:pt>
                <c:pt idx="199">
                  <c:v>1000</c:v>
                </c:pt>
                <c:pt idx="200">
                  <c:v>1530</c:v>
                </c:pt>
                <c:pt idx="201">
                  <c:v>1540</c:v>
                </c:pt>
                <c:pt idx="202">
                  <c:v>2150</c:v>
                </c:pt>
                <c:pt idx="203">
                  <c:v>930</c:v>
                </c:pt>
                <c:pt idx="204">
                  <c:v>1760</c:v>
                </c:pt>
                <c:pt idx="205">
                  <c:v>1800</c:v>
                </c:pt>
                <c:pt idx="206">
                  <c:v>2570</c:v>
                </c:pt>
                <c:pt idx="207">
                  <c:v>2910</c:v>
                </c:pt>
                <c:pt idx="208">
                  <c:v>1590</c:v>
                </c:pt>
                <c:pt idx="209">
                  <c:v>1760</c:v>
                </c:pt>
                <c:pt idx="210">
                  <c:v>1850</c:v>
                </c:pt>
                <c:pt idx="211">
                  <c:v>1410</c:v>
                </c:pt>
                <c:pt idx="212">
                  <c:v>1290</c:v>
                </c:pt>
                <c:pt idx="213">
                  <c:v>1720</c:v>
                </c:pt>
                <c:pt idx="214">
                  <c:v>2350</c:v>
                </c:pt>
                <c:pt idx="215">
                  <c:v>1530</c:v>
                </c:pt>
                <c:pt idx="216">
                  <c:v>2550</c:v>
                </c:pt>
                <c:pt idx="217">
                  <c:v>1030</c:v>
                </c:pt>
                <c:pt idx="218">
                  <c:v>1780</c:v>
                </c:pt>
                <c:pt idx="219">
                  <c:v>1450</c:v>
                </c:pt>
                <c:pt idx="220">
                  <c:v>1660</c:v>
                </c:pt>
                <c:pt idx="221">
                  <c:v>2740</c:v>
                </c:pt>
                <c:pt idx="222">
                  <c:v>1010</c:v>
                </c:pt>
                <c:pt idx="223">
                  <c:v>1490</c:v>
                </c:pt>
                <c:pt idx="224">
                  <c:v>1650</c:v>
                </c:pt>
                <c:pt idx="225">
                  <c:v>1670</c:v>
                </c:pt>
                <c:pt idx="226">
                  <c:v>2090</c:v>
                </c:pt>
                <c:pt idx="227">
                  <c:v>1810</c:v>
                </c:pt>
                <c:pt idx="228">
                  <c:v>1940</c:v>
                </c:pt>
                <c:pt idx="229">
                  <c:v>3390</c:v>
                </c:pt>
                <c:pt idx="230">
                  <c:v>2160</c:v>
                </c:pt>
                <c:pt idx="231">
                  <c:v>2890</c:v>
                </c:pt>
                <c:pt idx="232">
                  <c:v>2170</c:v>
                </c:pt>
              </c:numCache>
            </c:numRef>
          </c:xVal>
          <c:yVal>
            <c:numRef>
              <c:f>HouseSales_data!$HN$26:$HN$258</c:f>
              <c:numCache>
                <c:formatCode>General</c:formatCode>
                <c:ptCount val="233"/>
                <c:pt idx="0">
                  <c:v>351931.09502915759</c:v>
                </c:pt>
                <c:pt idx="1">
                  <c:v>331085.29389900196</c:v>
                </c:pt>
                <c:pt idx="2">
                  <c:v>319173.40753891302</c:v>
                </c:pt>
                <c:pt idx="3">
                  <c:v>313217.46435886854</c:v>
                </c:pt>
                <c:pt idx="4">
                  <c:v>386177.76831441326</c:v>
                </c:pt>
                <c:pt idx="5">
                  <c:v>435314.29954978009</c:v>
                </c:pt>
                <c:pt idx="6">
                  <c:v>319173.40753891302</c:v>
                </c:pt>
                <c:pt idx="7">
                  <c:v>283437.74845864624</c:v>
                </c:pt>
                <c:pt idx="8">
                  <c:v>311728.47856385744</c:v>
                </c:pt>
                <c:pt idx="9">
                  <c:v>332574.27969401306</c:v>
                </c:pt>
                <c:pt idx="10">
                  <c:v>329596.30810399086</c:v>
                </c:pt>
                <c:pt idx="11">
                  <c:v>390644.72569944663</c:v>
                </c:pt>
                <c:pt idx="12">
                  <c:v>332574.27969401306</c:v>
                </c:pt>
                <c:pt idx="13">
                  <c:v>329596.30810399086</c:v>
                </c:pt>
                <c:pt idx="14">
                  <c:v>372776.89615931321</c:v>
                </c:pt>
                <c:pt idx="15">
                  <c:v>296838.62061374629</c:v>
                </c:pt>
                <c:pt idx="16">
                  <c:v>335552.25128403527</c:v>
                </c:pt>
                <c:pt idx="17">
                  <c:v>302794.56379379076</c:v>
                </c:pt>
                <c:pt idx="18">
                  <c:v>323640.36492394638</c:v>
                </c:pt>
                <c:pt idx="19">
                  <c:v>274503.83368857956</c:v>
                </c:pt>
                <c:pt idx="20">
                  <c:v>432336.32795975782</c:v>
                </c:pt>
                <c:pt idx="21">
                  <c:v>363842.98138924653</c:v>
                </c:pt>
                <c:pt idx="22">
                  <c:v>277481.80527860177</c:v>
                </c:pt>
                <c:pt idx="23">
                  <c:v>329596.30810399086</c:v>
                </c:pt>
                <c:pt idx="24">
                  <c:v>331085.29389900196</c:v>
                </c:pt>
                <c:pt idx="25">
                  <c:v>335552.25128403527</c:v>
                </c:pt>
                <c:pt idx="26">
                  <c:v>302794.56379379076</c:v>
                </c:pt>
                <c:pt idx="27">
                  <c:v>369798.92456929095</c:v>
                </c:pt>
                <c:pt idx="28">
                  <c:v>362353.99559423537</c:v>
                </c:pt>
                <c:pt idx="29">
                  <c:v>299816.59220376855</c:v>
                </c:pt>
                <c:pt idx="30">
                  <c:v>487428.80237516912</c:v>
                </c:pt>
                <c:pt idx="31">
                  <c:v>436803.28534479119</c:v>
                </c:pt>
                <c:pt idx="32">
                  <c:v>359376.02400421316</c:v>
                </c:pt>
                <c:pt idx="33">
                  <c:v>338530.22287405754</c:v>
                </c:pt>
                <c:pt idx="34">
                  <c:v>256636.00414844617</c:v>
                </c:pt>
                <c:pt idx="35">
                  <c:v>380221.82513436879</c:v>
                </c:pt>
                <c:pt idx="36">
                  <c:v>453182.12908991345</c:v>
                </c:pt>
                <c:pt idx="37">
                  <c:v>389155.73990443547</c:v>
                </c:pt>
                <c:pt idx="38">
                  <c:v>316195.43594889081</c:v>
                </c:pt>
                <c:pt idx="39">
                  <c:v>308750.50697383517</c:v>
                </c:pt>
                <c:pt idx="40">
                  <c:v>325129.35071895749</c:v>
                </c:pt>
                <c:pt idx="41">
                  <c:v>328107.3223089797</c:v>
                </c:pt>
                <c:pt idx="42">
                  <c:v>445737.20011485787</c:v>
                </c:pt>
                <c:pt idx="43">
                  <c:v>457649.08647494682</c:v>
                </c:pt>
                <c:pt idx="44">
                  <c:v>423402.41318969114</c:v>
                </c:pt>
                <c:pt idx="45">
                  <c:v>360865.00979922427</c:v>
                </c:pt>
                <c:pt idx="46">
                  <c:v>356398.05241419096</c:v>
                </c:pt>
                <c:pt idx="47">
                  <c:v>420424.44159966893</c:v>
                </c:pt>
                <c:pt idx="48">
                  <c:v>438292.27113980229</c:v>
                </c:pt>
                <c:pt idx="49">
                  <c:v>338530.22287405754</c:v>
                </c:pt>
                <c:pt idx="50">
                  <c:v>387666.75410942436</c:v>
                </c:pt>
                <c:pt idx="51">
                  <c:v>283437.74845864624</c:v>
                </c:pt>
                <c:pt idx="52">
                  <c:v>304283.54958880186</c:v>
                </c:pt>
                <c:pt idx="53">
                  <c:v>317684.42174390191</c:v>
                </c:pt>
                <c:pt idx="54">
                  <c:v>331085.29389900196</c:v>
                </c:pt>
                <c:pt idx="55">
                  <c:v>407023.56944456883</c:v>
                </c:pt>
                <c:pt idx="56">
                  <c:v>380221.82513436879</c:v>
                </c:pt>
                <c:pt idx="57">
                  <c:v>375754.86774933542</c:v>
                </c:pt>
                <c:pt idx="58">
                  <c:v>401067.62626452441</c:v>
                </c:pt>
                <c:pt idx="59">
                  <c:v>423402.41318969114</c:v>
                </c:pt>
                <c:pt idx="60">
                  <c:v>466583.0012450135</c:v>
                </c:pt>
                <c:pt idx="61">
                  <c:v>268547.89050853509</c:v>
                </c:pt>
                <c:pt idx="62">
                  <c:v>377243.85354434652</c:v>
                </c:pt>
                <c:pt idx="63">
                  <c:v>393622.69728946884</c:v>
                </c:pt>
                <c:pt idx="64">
                  <c:v>478494.88760510244</c:v>
                </c:pt>
                <c:pt idx="65">
                  <c:v>314706.4501538797</c:v>
                </c:pt>
                <c:pt idx="66">
                  <c:v>432336.32795975782</c:v>
                </c:pt>
                <c:pt idx="67">
                  <c:v>301305.5779987796</c:v>
                </c:pt>
                <c:pt idx="68">
                  <c:v>275992.81948359066</c:v>
                </c:pt>
                <c:pt idx="69">
                  <c:v>407023.56944456883</c:v>
                </c:pt>
                <c:pt idx="70">
                  <c:v>485939.81658015802</c:v>
                </c:pt>
                <c:pt idx="71">
                  <c:v>407023.56944456883</c:v>
                </c:pt>
                <c:pt idx="72">
                  <c:v>340019.20866906864</c:v>
                </c:pt>
                <c:pt idx="73">
                  <c:v>354909.06661917979</c:v>
                </c:pt>
                <c:pt idx="74">
                  <c:v>481472.85919512465</c:v>
                </c:pt>
                <c:pt idx="75">
                  <c:v>359376.02400421316</c:v>
                </c:pt>
                <c:pt idx="76">
                  <c:v>334063.26548902423</c:v>
                </c:pt>
                <c:pt idx="77">
                  <c:v>511252.57509534695</c:v>
                </c:pt>
                <c:pt idx="78">
                  <c:v>555922.14894568047</c:v>
                </c:pt>
                <c:pt idx="79">
                  <c:v>360865.00979922427</c:v>
                </c:pt>
                <c:pt idx="80">
                  <c:v>331085.29389900196</c:v>
                </c:pt>
                <c:pt idx="81">
                  <c:v>319173.40753891302</c:v>
                </c:pt>
                <c:pt idx="82">
                  <c:v>340019.20866906864</c:v>
                </c:pt>
                <c:pt idx="83">
                  <c:v>348953.12343913538</c:v>
                </c:pt>
                <c:pt idx="84">
                  <c:v>344486.16605410201</c:v>
                </c:pt>
                <c:pt idx="85">
                  <c:v>399578.64046951325</c:v>
                </c:pt>
                <c:pt idx="86">
                  <c:v>478494.88760510244</c:v>
                </c:pt>
                <c:pt idx="87">
                  <c:v>389155.73990443547</c:v>
                </c:pt>
                <c:pt idx="88">
                  <c:v>375754.86774933542</c:v>
                </c:pt>
                <c:pt idx="89">
                  <c:v>353420.08082416869</c:v>
                </c:pt>
                <c:pt idx="90">
                  <c:v>305772.53538381297</c:v>
                </c:pt>
                <c:pt idx="91">
                  <c:v>377243.85354434652</c:v>
                </c:pt>
                <c:pt idx="92">
                  <c:v>374265.88195432432</c:v>
                </c:pt>
                <c:pt idx="93">
                  <c:v>337041.23707904643</c:v>
                </c:pt>
                <c:pt idx="94">
                  <c:v>323640.36492394638</c:v>
                </c:pt>
                <c:pt idx="95">
                  <c:v>329596.30810399086</c:v>
                </c:pt>
                <c:pt idx="96">
                  <c:v>427869.37057472451</c:v>
                </c:pt>
                <c:pt idx="97">
                  <c:v>296838.62061374629</c:v>
                </c:pt>
                <c:pt idx="98">
                  <c:v>418935.45580465777</c:v>
                </c:pt>
                <c:pt idx="99">
                  <c:v>427869.37057472451</c:v>
                </c:pt>
                <c:pt idx="100">
                  <c:v>424891.39898470225</c:v>
                </c:pt>
                <c:pt idx="101">
                  <c:v>334063.26548902423</c:v>
                </c:pt>
                <c:pt idx="102">
                  <c:v>319173.40753891302</c:v>
                </c:pt>
                <c:pt idx="103">
                  <c:v>308750.50697383517</c:v>
                </c:pt>
                <c:pt idx="104">
                  <c:v>381710.81092937989</c:v>
                </c:pt>
                <c:pt idx="105">
                  <c:v>354909.06661917979</c:v>
                </c:pt>
                <c:pt idx="106">
                  <c:v>344486.16605410201</c:v>
                </c:pt>
                <c:pt idx="107">
                  <c:v>445737.20011485787</c:v>
                </c:pt>
                <c:pt idx="108">
                  <c:v>432336.32795975782</c:v>
                </c:pt>
                <c:pt idx="109">
                  <c:v>444248.21431984677</c:v>
                </c:pt>
                <c:pt idx="110">
                  <c:v>342997.18025909085</c:v>
                </c:pt>
                <c:pt idx="111">
                  <c:v>344486.16605410201</c:v>
                </c:pt>
                <c:pt idx="112">
                  <c:v>418935.45580465777</c:v>
                </c:pt>
                <c:pt idx="113">
                  <c:v>311728.47856385744</c:v>
                </c:pt>
                <c:pt idx="114">
                  <c:v>340019.20866906864</c:v>
                </c:pt>
                <c:pt idx="115">
                  <c:v>353420.08082416869</c:v>
                </c:pt>
                <c:pt idx="116">
                  <c:v>436803.28534479119</c:v>
                </c:pt>
                <c:pt idx="117">
                  <c:v>340019.20866906864</c:v>
                </c:pt>
                <c:pt idx="118">
                  <c:v>320662.39333392412</c:v>
                </c:pt>
                <c:pt idx="119">
                  <c:v>311728.47856385744</c:v>
                </c:pt>
                <c:pt idx="120">
                  <c:v>412979.51262461336</c:v>
                </c:pt>
                <c:pt idx="121">
                  <c:v>378732.83933935768</c:v>
                </c:pt>
                <c:pt idx="122">
                  <c:v>359376.02400421316</c:v>
                </c:pt>
                <c:pt idx="123">
                  <c:v>334063.26548902423</c:v>
                </c:pt>
                <c:pt idx="124">
                  <c:v>280459.77686862403</c:v>
                </c:pt>
                <c:pt idx="125">
                  <c:v>442759.22852483566</c:v>
                </c:pt>
                <c:pt idx="126">
                  <c:v>341508.1944640798</c:v>
                </c:pt>
                <c:pt idx="127">
                  <c:v>432336.32795975782</c:v>
                </c:pt>
                <c:pt idx="128">
                  <c:v>317684.42174390191</c:v>
                </c:pt>
                <c:pt idx="129">
                  <c:v>348953.12343913538</c:v>
                </c:pt>
                <c:pt idx="130">
                  <c:v>436803.28534479119</c:v>
                </c:pt>
                <c:pt idx="131">
                  <c:v>378732.83933935768</c:v>
                </c:pt>
                <c:pt idx="132">
                  <c:v>462116.04385998013</c:v>
                </c:pt>
                <c:pt idx="133">
                  <c:v>307261.52117882413</c:v>
                </c:pt>
                <c:pt idx="134">
                  <c:v>462116.04385998013</c:v>
                </c:pt>
                <c:pt idx="135">
                  <c:v>520186.48986541369</c:v>
                </c:pt>
                <c:pt idx="136">
                  <c:v>389155.73990443547</c:v>
                </c:pt>
                <c:pt idx="137">
                  <c:v>521675.4756604248</c:v>
                </c:pt>
                <c:pt idx="138">
                  <c:v>424891.39898470225</c:v>
                </c:pt>
                <c:pt idx="139">
                  <c:v>387666.75410942436</c:v>
                </c:pt>
                <c:pt idx="140">
                  <c:v>412979.51262461336</c:v>
                </c:pt>
                <c:pt idx="141">
                  <c:v>389155.73990443547</c:v>
                </c:pt>
                <c:pt idx="142">
                  <c:v>357887.038209202</c:v>
                </c:pt>
                <c:pt idx="143">
                  <c:v>471049.95863004687</c:v>
                </c:pt>
                <c:pt idx="144">
                  <c:v>287904.70584367961</c:v>
                </c:pt>
                <c:pt idx="145">
                  <c:v>359376.02400421316</c:v>
                </c:pt>
                <c:pt idx="146">
                  <c:v>344486.16605410201</c:v>
                </c:pt>
                <c:pt idx="147">
                  <c:v>412979.51262461336</c:v>
                </c:pt>
                <c:pt idx="148">
                  <c:v>340019.20866906864</c:v>
                </c:pt>
                <c:pt idx="149">
                  <c:v>305772.53538381297</c:v>
                </c:pt>
                <c:pt idx="150">
                  <c:v>412979.51262461336</c:v>
                </c:pt>
                <c:pt idx="151">
                  <c:v>393622.69728946884</c:v>
                </c:pt>
                <c:pt idx="152">
                  <c:v>488917.78817018023</c:v>
                </c:pt>
                <c:pt idx="153">
                  <c:v>337041.23707904643</c:v>
                </c:pt>
                <c:pt idx="154">
                  <c:v>332574.27969401306</c:v>
                </c:pt>
                <c:pt idx="155">
                  <c:v>362353.99559423537</c:v>
                </c:pt>
                <c:pt idx="156">
                  <c:v>344486.16605410201</c:v>
                </c:pt>
                <c:pt idx="157">
                  <c:v>426380.38477971335</c:v>
                </c:pt>
                <c:pt idx="158">
                  <c:v>407023.56944456883</c:v>
                </c:pt>
                <c:pt idx="159">
                  <c:v>305772.53538381297</c:v>
                </c:pt>
                <c:pt idx="160">
                  <c:v>351931.09502915759</c:v>
                </c:pt>
                <c:pt idx="161">
                  <c:v>384688.7825194021</c:v>
                </c:pt>
                <c:pt idx="162">
                  <c:v>402556.61205953552</c:v>
                </c:pt>
                <c:pt idx="163">
                  <c:v>433825.31375476893</c:v>
                </c:pt>
                <c:pt idx="164">
                  <c:v>332574.27969401306</c:v>
                </c:pt>
                <c:pt idx="165">
                  <c:v>459138.07226995792</c:v>
                </c:pt>
                <c:pt idx="166">
                  <c:v>289393.69163869071</c:v>
                </c:pt>
                <c:pt idx="167">
                  <c:v>395111.68308447994</c:v>
                </c:pt>
                <c:pt idx="168">
                  <c:v>369798.92456929095</c:v>
                </c:pt>
                <c:pt idx="169">
                  <c:v>366820.95297926874</c:v>
                </c:pt>
                <c:pt idx="170">
                  <c:v>401067.62626452441</c:v>
                </c:pt>
                <c:pt idx="171">
                  <c:v>466583.0012450135</c:v>
                </c:pt>
                <c:pt idx="172">
                  <c:v>347464.13764412422</c:v>
                </c:pt>
                <c:pt idx="173">
                  <c:v>381710.81092937989</c:v>
                </c:pt>
                <c:pt idx="174">
                  <c:v>295349.63481873518</c:v>
                </c:pt>
                <c:pt idx="175">
                  <c:v>417446.47000964667</c:v>
                </c:pt>
                <c:pt idx="176">
                  <c:v>337041.23707904643</c:v>
                </c:pt>
                <c:pt idx="177">
                  <c:v>335552.25128403527</c:v>
                </c:pt>
                <c:pt idx="178">
                  <c:v>302794.56379379076</c:v>
                </c:pt>
                <c:pt idx="179">
                  <c:v>399578.64046951325</c:v>
                </c:pt>
                <c:pt idx="180">
                  <c:v>395111.68308447994</c:v>
                </c:pt>
                <c:pt idx="181">
                  <c:v>454671.11488492455</c:v>
                </c:pt>
                <c:pt idx="182">
                  <c:v>469560.9728350357</c:v>
                </c:pt>
                <c:pt idx="183">
                  <c:v>456160.10067993571</c:v>
                </c:pt>
                <c:pt idx="184">
                  <c:v>475516.91601508018</c:v>
                </c:pt>
                <c:pt idx="185">
                  <c:v>436803.28534479119</c:v>
                </c:pt>
                <c:pt idx="186">
                  <c:v>477005.90181009128</c:v>
                </c:pt>
                <c:pt idx="187">
                  <c:v>389155.73990443547</c:v>
                </c:pt>
                <c:pt idx="188">
                  <c:v>475516.91601508018</c:v>
                </c:pt>
                <c:pt idx="189">
                  <c:v>326618.33651396865</c:v>
                </c:pt>
                <c:pt idx="190">
                  <c:v>398089.65467450221</c:v>
                </c:pt>
                <c:pt idx="191">
                  <c:v>408512.55523957999</c:v>
                </c:pt>
                <c:pt idx="192">
                  <c:v>408512.55523957999</c:v>
                </c:pt>
                <c:pt idx="193">
                  <c:v>456160.10067993571</c:v>
                </c:pt>
                <c:pt idx="194">
                  <c:v>332574.27969401306</c:v>
                </c:pt>
                <c:pt idx="195">
                  <c:v>438292.27113980229</c:v>
                </c:pt>
                <c:pt idx="196">
                  <c:v>292818.35896721628</c:v>
                </c:pt>
                <c:pt idx="197">
                  <c:v>351931.09502915759</c:v>
                </c:pt>
                <c:pt idx="198">
                  <c:v>423402.41318969114</c:v>
                </c:pt>
                <c:pt idx="199">
                  <c:v>317684.42174390191</c:v>
                </c:pt>
                <c:pt idx="200">
                  <c:v>396600.66887949104</c:v>
                </c:pt>
                <c:pt idx="201">
                  <c:v>398089.65467450221</c:v>
                </c:pt>
                <c:pt idx="202">
                  <c:v>488917.78817018023</c:v>
                </c:pt>
                <c:pt idx="203">
                  <c:v>307261.52117882413</c:v>
                </c:pt>
                <c:pt idx="204">
                  <c:v>430847.34216474672</c:v>
                </c:pt>
                <c:pt idx="205">
                  <c:v>436803.28534479119</c:v>
                </c:pt>
                <c:pt idx="206">
                  <c:v>551455.1915606471</c:v>
                </c:pt>
                <c:pt idx="207">
                  <c:v>602080.70859102509</c:v>
                </c:pt>
                <c:pt idx="208">
                  <c:v>405534.58364955778</c:v>
                </c:pt>
                <c:pt idx="209">
                  <c:v>430847.34216474672</c:v>
                </c:pt>
                <c:pt idx="210">
                  <c:v>444248.21431984677</c:v>
                </c:pt>
                <c:pt idx="211">
                  <c:v>378732.83933935768</c:v>
                </c:pt>
                <c:pt idx="212">
                  <c:v>360865.00979922427</c:v>
                </c:pt>
                <c:pt idx="213">
                  <c:v>424891.39898470225</c:v>
                </c:pt>
                <c:pt idx="214">
                  <c:v>518697.50407040253</c:v>
                </c:pt>
                <c:pt idx="215">
                  <c:v>396600.66887949104</c:v>
                </c:pt>
                <c:pt idx="216">
                  <c:v>548477.21997062489</c:v>
                </c:pt>
                <c:pt idx="217">
                  <c:v>322151.37912893528</c:v>
                </c:pt>
                <c:pt idx="218">
                  <c:v>433825.31375476893</c:v>
                </c:pt>
                <c:pt idx="219">
                  <c:v>384688.7825194021</c:v>
                </c:pt>
                <c:pt idx="220">
                  <c:v>415957.48421463557</c:v>
                </c:pt>
                <c:pt idx="221">
                  <c:v>576767.95007583615</c:v>
                </c:pt>
                <c:pt idx="222">
                  <c:v>319173.40753891302</c:v>
                </c:pt>
                <c:pt idx="223">
                  <c:v>390644.72569944663</c:v>
                </c:pt>
                <c:pt idx="224">
                  <c:v>414468.4984196244</c:v>
                </c:pt>
                <c:pt idx="225">
                  <c:v>417446.47000964667</c:v>
                </c:pt>
                <c:pt idx="226">
                  <c:v>479983.87340011355</c:v>
                </c:pt>
                <c:pt idx="227">
                  <c:v>438292.27113980229</c:v>
                </c:pt>
                <c:pt idx="228">
                  <c:v>457649.08647494682</c:v>
                </c:pt>
                <c:pt idx="229">
                  <c:v>673552.02675155853</c:v>
                </c:pt>
                <c:pt idx="230">
                  <c:v>490406.77396519133</c:v>
                </c:pt>
                <c:pt idx="231">
                  <c:v>599102.73700100277</c:v>
                </c:pt>
                <c:pt idx="232">
                  <c:v>491895.75976020249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5062-884E-9862-66589951A4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56125904"/>
        <c:axId val="-1814999856"/>
      </c:scatterChart>
      <c:valAx>
        <c:axId val="205612590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X Variable 1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814999856"/>
        <c:crosses val="autoZero"/>
        <c:crossBetween val="midCat"/>
      </c:valAx>
      <c:valAx>
        <c:axId val="-1814999856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tr-TR"/>
                  <a:t>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5612590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X Variable 1  Residual Plot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HouseSales_data!$Z$238:$Z$478</c:f>
              <c:numCache>
                <c:formatCode>General</c:formatCode>
                <c:ptCount val="241"/>
                <c:pt idx="0">
                  <c:v>1090</c:v>
                </c:pt>
                <c:pt idx="1">
                  <c:v>1240</c:v>
                </c:pt>
                <c:pt idx="2">
                  <c:v>1390</c:v>
                </c:pt>
                <c:pt idx="3">
                  <c:v>2030</c:v>
                </c:pt>
                <c:pt idx="4">
                  <c:v>1340</c:v>
                </c:pt>
                <c:pt idx="5">
                  <c:v>1560</c:v>
                </c:pt>
                <c:pt idx="6">
                  <c:v>1460</c:v>
                </c:pt>
                <c:pt idx="7">
                  <c:v>1470</c:v>
                </c:pt>
                <c:pt idx="8">
                  <c:v>1520</c:v>
                </c:pt>
                <c:pt idx="9">
                  <c:v>2060</c:v>
                </c:pt>
                <c:pt idx="10">
                  <c:v>1530</c:v>
                </c:pt>
                <c:pt idx="11">
                  <c:v>1710</c:v>
                </c:pt>
                <c:pt idx="12">
                  <c:v>1670</c:v>
                </c:pt>
                <c:pt idx="13">
                  <c:v>1670</c:v>
                </c:pt>
                <c:pt idx="14">
                  <c:v>1010</c:v>
                </c:pt>
                <c:pt idx="15">
                  <c:v>1920</c:v>
                </c:pt>
                <c:pt idx="16">
                  <c:v>2050</c:v>
                </c:pt>
                <c:pt idx="17">
                  <c:v>1370</c:v>
                </c:pt>
                <c:pt idx="18">
                  <c:v>1650</c:v>
                </c:pt>
                <c:pt idx="19">
                  <c:v>1700</c:v>
                </c:pt>
                <c:pt idx="20">
                  <c:v>2100</c:v>
                </c:pt>
                <c:pt idx="21">
                  <c:v>1420</c:v>
                </c:pt>
                <c:pt idx="22">
                  <c:v>1520</c:v>
                </c:pt>
                <c:pt idx="23">
                  <c:v>1670</c:v>
                </c:pt>
                <c:pt idx="24">
                  <c:v>2600</c:v>
                </c:pt>
                <c:pt idx="25">
                  <c:v>1660</c:v>
                </c:pt>
                <c:pt idx="26">
                  <c:v>2160</c:v>
                </c:pt>
                <c:pt idx="27">
                  <c:v>1610</c:v>
                </c:pt>
                <c:pt idx="28">
                  <c:v>1940</c:v>
                </c:pt>
                <c:pt idx="29">
                  <c:v>1980</c:v>
                </c:pt>
                <c:pt idx="30">
                  <c:v>1870</c:v>
                </c:pt>
                <c:pt idx="31">
                  <c:v>1390</c:v>
                </c:pt>
                <c:pt idx="32">
                  <c:v>2099</c:v>
                </c:pt>
                <c:pt idx="33">
                  <c:v>1677</c:v>
                </c:pt>
                <c:pt idx="34">
                  <c:v>1600</c:v>
                </c:pt>
                <c:pt idx="35">
                  <c:v>1750</c:v>
                </c:pt>
                <c:pt idx="36">
                  <c:v>1880</c:v>
                </c:pt>
                <c:pt idx="37">
                  <c:v>2140</c:v>
                </c:pt>
                <c:pt idx="38">
                  <c:v>1870</c:v>
                </c:pt>
                <c:pt idx="39">
                  <c:v>1760</c:v>
                </c:pt>
                <c:pt idx="40">
                  <c:v>1190</c:v>
                </c:pt>
                <c:pt idx="41">
                  <c:v>1890</c:v>
                </c:pt>
                <c:pt idx="42">
                  <c:v>2660</c:v>
                </c:pt>
                <c:pt idx="43">
                  <c:v>1654</c:v>
                </c:pt>
                <c:pt idx="44">
                  <c:v>1760</c:v>
                </c:pt>
                <c:pt idx="45">
                  <c:v>2610</c:v>
                </c:pt>
                <c:pt idx="46">
                  <c:v>2223</c:v>
                </c:pt>
                <c:pt idx="47">
                  <c:v>1760</c:v>
                </c:pt>
                <c:pt idx="48">
                  <c:v>1590</c:v>
                </c:pt>
                <c:pt idx="49">
                  <c:v>1890</c:v>
                </c:pt>
                <c:pt idx="50">
                  <c:v>2110</c:v>
                </c:pt>
                <c:pt idx="51">
                  <c:v>2240</c:v>
                </c:pt>
                <c:pt idx="52">
                  <c:v>1770</c:v>
                </c:pt>
                <c:pt idx="53">
                  <c:v>2340</c:v>
                </c:pt>
                <c:pt idx="54">
                  <c:v>2380</c:v>
                </c:pt>
                <c:pt idx="55">
                  <c:v>2100</c:v>
                </c:pt>
                <c:pt idx="56">
                  <c:v>1170</c:v>
                </c:pt>
                <c:pt idx="57">
                  <c:v>1460</c:v>
                </c:pt>
                <c:pt idx="58">
                  <c:v>2235</c:v>
                </c:pt>
                <c:pt idx="59">
                  <c:v>2390</c:v>
                </c:pt>
                <c:pt idx="60">
                  <c:v>1240</c:v>
                </c:pt>
                <c:pt idx="61">
                  <c:v>1930</c:v>
                </c:pt>
                <c:pt idx="62">
                  <c:v>2560</c:v>
                </c:pt>
                <c:pt idx="63">
                  <c:v>3390</c:v>
                </c:pt>
                <c:pt idx="64">
                  <c:v>2610</c:v>
                </c:pt>
                <c:pt idx="65">
                  <c:v>1370</c:v>
                </c:pt>
                <c:pt idx="66">
                  <c:v>1960</c:v>
                </c:pt>
                <c:pt idx="67">
                  <c:v>1940</c:v>
                </c:pt>
                <c:pt idx="68">
                  <c:v>3010</c:v>
                </c:pt>
                <c:pt idx="69">
                  <c:v>2080</c:v>
                </c:pt>
                <c:pt idx="70">
                  <c:v>2610</c:v>
                </c:pt>
                <c:pt idx="71">
                  <c:v>1360</c:v>
                </c:pt>
                <c:pt idx="72">
                  <c:v>1860</c:v>
                </c:pt>
                <c:pt idx="73">
                  <c:v>2120</c:v>
                </c:pt>
                <c:pt idx="74">
                  <c:v>1240</c:v>
                </c:pt>
                <c:pt idx="75">
                  <c:v>2800</c:v>
                </c:pt>
                <c:pt idx="76">
                  <c:v>1540</c:v>
                </c:pt>
                <c:pt idx="77">
                  <c:v>1730</c:v>
                </c:pt>
                <c:pt idx="78">
                  <c:v>2070</c:v>
                </c:pt>
                <c:pt idx="79">
                  <c:v>2120</c:v>
                </c:pt>
                <c:pt idx="80">
                  <c:v>1800</c:v>
                </c:pt>
                <c:pt idx="81">
                  <c:v>2580</c:v>
                </c:pt>
                <c:pt idx="82">
                  <c:v>2300</c:v>
                </c:pt>
                <c:pt idx="83">
                  <c:v>1650</c:v>
                </c:pt>
                <c:pt idx="84">
                  <c:v>1860</c:v>
                </c:pt>
                <c:pt idx="85">
                  <c:v>1320</c:v>
                </c:pt>
                <c:pt idx="86">
                  <c:v>2270</c:v>
                </c:pt>
                <c:pt idx="87">
                  <c:v>1800</c:v>
                </c:pt>
                <c:pt idx="88">
                  <c:v>2130</c:v>
                </c:pt>
                <c:pt idx="89">
                  <c:v>2050</c:v>
                </c:pt>
                <c:pt idx="90">
                  <c:v>1170</c:v>
                </c:pt>
                <c:pt idx="91">
                  <c:v>2393</c:v>
                </c:pt>
                <c:pt idx="92">
                  <c:v>1960</c:v>
                </c:pt>
                <c:pt idx="93">
                  <c:v>1840</c:v>
                </c:pt>
                <c:pt idx="94">
                  <c:v>2800</c:v>
                </c:pt>
                <c:pt idx="95">
                  <c:v>1800</c:v>
                </c:pt>
                <c:pt idx="96">
                  <c:v>2600</c:v>
                </c:pt>
                <c:pt idx="97">
                  <c:v>1620</c:v>
                </c:pt>
                <c:pt idx="98">
                  <c:v>1620</c:v>
                </c:pt>
                <c:pt idx="99">
                  <c:v>2320</c:v>
                </c:pt>
                <c:pt idx="100">
                  <c:v>1120</c:v>
                </c:pt>
                <c:pt idx="101">
                  <c:v>2270</c:v>
                </c:pt>
                <c:pt idx="102">
                  <c:v>1900</c:v>
                </c:pt>
                <c:pt idx="103">
                  <c:v>2320</c:v>
                </c:pt>
                <c:pt idx="104">
                  <c:v>1540</c:v>
                </c:pt>
                <c:pt idx="105">
                  <c:v>1150</c:v>
                </c:pt>
                <c:pt idx="106">
                  <c:v>1890</c:v>
                </c:pt>
                <c:pt idx="107">
                  <c:v>2060</c:v>
                </c:pt>
                <c:pt idx="108">
                  <c:v>2080</c:v>
                </c:pt>
                <c:pt idx="109">
                  <c:v>1240</c:v>
                </c:pt>
                <c:pt idx="110">
                  <c:v>1860</c:v>
                </c:pt>
                <c:pt idx="111">
                  <c:v>1560</c:v>
                </c:pt>
                <c:pt idx="112">
                  <c:v>1760</c:v>
                </c:pt>
                <c:pt idx="113">
                  <c:v>1680</c:v>
                </c:pt>
                <c:pt idx="114">
                  <c:v>1180</c:v>
                </c:pt>
                <c:pt idx="115">
                  <c:v>3360</c:v>
                </c:pt>
                <c:pt idx="116">
                  <c:v>2380</c:v>
                </c:pt>
                <c:pt idx="117">
                  <c:v>1453</c:v>
                </c:pt>
                <c:pt idx="118">
                  <c:v>1390</c:v>
                </c:pt>
                <c:pt idx="119">
                  <c:v>2190</c:v>
                </c:pt>
                <c:pt idx="120">
                  <c:v>2340</c:v>
                </c:pt>
                <c:pt idx="121">
                  <c:v>3550</c:v>
                </c:pt>
                <c:pt idx="122">
                  <c:v>2310</c:v>
                </c:pt>
                <c:pt idx="123">
                  <c:v>1500</c:v>
                </c:pt>
                <c:pt idx="124">
                  <c:v>1440</c:v>
                </c:pt>
                <c:pt idx="125">
                  <c:v>2370</c:v>
                </c:pt>
                <c:pt idx="126">
                  <c:v>2040</c:v>
                </c:pt>
                <c:pt idx="127">
                  <c:v>2370</c:v>
                </c:pt>
                <c:pt idx="128">
                  <c:v>1500</c:v>
                </c:pt>
                <c:pt idx="129">
                  <c:v>3560</c:v>
                </c:pt>
                <c:pt idx="130">
                  <c:v>2400</c:v>
                </c:pt>
                <c:pt idx="131">
                  <c:v>2120</c:v>
                </c:pt>
                <c:pt idx="132">
                  <c:v>2270</c:v>
                </c:pt>
                <c:pt idx="133">
                  <c:v>3402</c:v>
                </c:pt>
                <c:pt idx="134">
                  <c:v>2990</c:v>
                </c:pt>
                <c:pt idx="135">
                  <c:v>2260</c:v>
                </c:pt>
                <c:pt idx="136">
                  <c:v>2190</c:v>
                </c:pt>
                <c:pt idx="137">
                  <c:v>2350</c:v>
                </c:pt>
                <c:pt idx="138">
                  <c:v>2790</c:v>
                </c:pt>
                <c:pt idx="139">
                  <c:v>1590</c:v>
                </c:pt>
                <c:pt idx="140">
                  <c:v>1900</c:v>
                </c:pt>
                <c:pt idx="141">
                  <c:v>1740</c:v>
                </c:pt>
                <c:pt idx="142">
                  <c:v>1950</c:v>
                </c:pt>
                <c:pt idx="143">
                  <c:v>3180</c:v>
                </c:pt>
                <c:pt idx="144">
                  <c:v>2310</c:v>
                </c:pt>
                <c:pt idx="145">
                  <c:v>2530</c:v>
                </c:pt>
                <c:pt idx="146">
                  <c:v>2000</c:v>
                </c:pt>
                <c:pt idx="147">
                  <c:v>3150</c:v>
                </c:pt>
                <c:pt idx="148">
                  <c:v>2150</c:v>
                </c:pt>
                <c:pt idx="149">
                  <c:v>1720</c:v>
                </c:pt>
                <c:pt idx="150">
                  <c:v>2850</c:v>
                </c:pt>
                <c:pt idx="151">
                  <c:v>1430</c:v>
                </c:pt>
                <c:pt idx="152">
                  <c:v>1570</c:v>
                </c:pt>
                <c:pt idx="153">
                  <c:v>1980</c:v>
                </c:pt>
                <c:pt idx="154">
                  <c:v>2180</c:v>
                </c:pt>
                <c:pt idx="155">
                  <c:v>2060</c:v>
                </c:pt>
                <c:pt idx="156">
                  <c:v>1300</c:v>
                </c:pt>
                <c:pt idx="157">
                  <c:v>2630</c:v>
                </c:pt>
                <c:pt idx="158">
                  <c:v>3050</c:v>
                </c:pt>
                <c:pt idx="159">
                  <c:v>3100</c:v>
                </c:pt>
                <c:pt idx="160">
                  <c:v>2030</c:v>
                </c:pt>
                <c:pt idx="161">
                  <c:v>3420</c:v>
                </c:pt>
                <c:pt idx="162">
                  <c:v>1830</c:v>
                </c:pt>
                <c:pt idx="163">
                  <c:v>3800</c:v>
                </c:pt>
                <c:pt idx="164">
                  <c:v>1640</c:v>
                </c:pt>
                <c:pt idx="165">
                  <c:v>3250</c:v>
                </c:pt>
                <c:pt idx="166">
                  <c:v>2330</c:v>
                </c:pt>
                <c:pt idx="167">
                  <c:v>2490</c:v>
                </c:pt>
                <c:pt idx="168">
                  <c:v>2270</c:v>
                </c:pt>
                <c:pt idx="169">
                  <c:v>2150</c:v>
                </c:pt>
                <c:pt idx="170">
                  <c:v>1960</c:v>
                </c:pt>
                <c:pt idx="171">
                  <c:v>2120</c:v>
                </c:pt>
                <c:pt idx="172">
                  <c:v>2540</c:v>
                </c:pt>
                <c:pt idx="173">
                  <c:v>1990</c:v>
                </c:pt>
                <c:pt idx="174">
                  <c:v>2910</c:v>
                </c:pt>
                <c:pt idx="175">
                  <c:v>2210</c:v>
                </c:pt>
                <c:pt idx="176">
                  <c:v>2020</c:v>
                </c:pt>
                <c:pt idx="177">
                  <c:v>2970</c:v>
                </c:pt>
                <c:pt idx="178">
                  <c:v>3310</c:v>
                </c:pt>
                <c:pt idx="179">
                  <c:v>2100</c:v>
                </c:pt>
                <c:pt idx="180">
                  <c:v>2370</c:v>
                </c:pt>
                <c:pt idx="181">
                  <c:v>2090</c:v>
                </c:pt>
                <c:pt idx="182">
                  <c:v>1610</c:v>
                </c:pt>
                <c:pt idx="183">
                  <c:v>2510</c:v>
                </c:pt>
                <c:pt idx="184">
                  <c:v>2570</c:v>
                </c:pt>
                <c:pt idx="185">
                  <c:v>2440</c:v>
                </c:pt>
                <c:pt idx="186">
                  <c:v>1820</c:v>
                </c:pt>
                <c:pt idx="187">
                  <c:v>3620</c:v>
                </c:pt>
                <c:pt idx="188">
                  <c:v>3250</c:v>
                </c:pt>
                <c:pt idx="189">
                  <c:v>2430</c:v>
                </c:pt>
                <c:pt idx="190">
                  <c:v>2600</c:v>
                </c:pt>
                <c:pt idx="191">
                  <c:v>2440</c:v>
                </c:pt>
                <c:pt idx="192">
                  <c:v>2080</c:v>
                </c:pt>
                <c:pt idx="193">
                  <c:v>2440</c:v>
                </c:pt>
                <c:pt idx="194">
                  <c:v>2490</c:v>
                </c:pt>
                <c:pt idx="195">
                  <c:v>3000</c:v>
                </c:pt>
                <c:pt idx="196">
                  <c:v>2780</c:v>
                </c:pt>
                <c:pt idx="197">
                  <c:v>3400</c:v>
                </c:pt>
                <c:pt idx="198">
                  <c:v>2100</c:v>
                </c:pt>
                <c:pt idx="199">
                  <c:v>2190</c:v>
                </c:pt>
                <c:pt idx="200">
                  <c:v>2470</c:v>
                </c:pt>
                <c:pt idx="201">
                  <c:v>2160</c:v>
                </c:pt>
                <c:pt idx="202">
                  <c:v>2800</c:v>
                </c:pt>
                <c:pt idx="203">
                  <c:v>3050</c:v>
                </c:pt>
                <c:pt idx="204">
                  <c:v>2370</c:v>
                </c:pt>
                <c:pt idx="205">
                  <c:v>1760</c:v>
                </c:pt>
                <c:pt idx="206">
                  <c:v>2420</c:v>
                </c:pt>
                <c:pt idx="207">
                  <c:v>3100</c:v>
                </c:pt>
                <c:pt idx="208">
                  <c:v>1360</c:v>
                </c:pt>
                <c:pt idx="209">
                  <c:v>2660</c:v>
                </c:pt>
                <c:pt idx="210">
                  <c:v>2270</c:v>
                </c:pt>
                <c:pt idx="211">
                  <c:v>2110</c:v>
                </c:pt>
                <c:pt idx="212">
                  <c:v>2206</c:v>
                </c:pt>
                <c:pt idx="213">
                  <c:v>3420</c:v>
                </c:pt>
                <c:pt idx="214">
                  <c:v>2160</c:v>
                </c:pt>
                <c:pt idx="215">
                  <c:v>2450</c:v>
                </c:pt>
                <c:pt idx="216">
                  <c:v>2500</c:v>
                </c:pt>
                <c:pt idx="217">
                  <c:v>2590</c:v>
                </c:pt>
                <c:pt idx="218">
                  <c:v>3176</c:v>
                </c:pt>
                <c:pt idx="219">
                  <c:v>2440</c:v>
                </c:pt>
                <c:pt idx="220">
                  <c:v>3400</c:v>
                </c:pt>
                <c:pt idx="221">
                  <c:v>2240</c:v>
                </c:pt>
                <c:pt idx="222">
                  <c:v>3310</c:v>
                </c:pt>
                <c:pt idx="223">
                  <c:v>2620</c:v>
                </c:pt>
                <c:pt idx="224">
                  <c:v>2060</c:v>
                </c:pt>
                <c:pt idx="225">
                  <c:v>5440</c:v>
                </c:pt>
                <c:pt idx="226">
                  <c:v>2660</c:v>
                </c:pt>
                <c:pt idx="227">
                  <c:v>2480</c:v>
                </c:pt>
                <c:pt idx="228">
                  <c:v>4090</c:v>
                </c:pt>
                <c:pt idx="229">
                  <c:v>2330</c:v>
                </c:pt>
                <c:pt idx="230">
                  <c:v>3560</c:v>
                </c:pt>
                <c:pt idx="231">
                  <c:v>2470</c:v>
                </c:pt>
                <c:pt idx="232">
                  <c:v>3700</c:v>
                </c:pt>
                <c:pt idx="233">
                  <c:v>2030</c:v>
                </c:pt>
                <c:pt idx="234">
                  <c:v>2480</c:v>
                </c:pt>
                <c:pt idx="235">
                  <c:v>2979</c:v>
                </c:pt>
                <c:pt idx="236">
                  <c:v>3640</c:v>
                </c:pt>
                <c:pt idx="237">
                  <c:v>2440</c:v>
                </c:pt>
                <c:pt idx="238">
                  <c:v>2790</c:v>
                </c:pt>
                <c:pt idx="239">
                  <c:v>2720</c:v>
                </c:pt>
                <c:pt idx="240">
                  <c:v>2340</c:v>
                </c:pt>
              </c:numCache>
            </c:numRef>
          </c:xVal>
          <c:yVal>
            <c:numRef>
              <c:f>HouseSales_data!$HY$26:$HY$266</c:f>
              <c:numCache>
                <c:formatCode>General</c:formatCode>
                <c:ptCount val="241"/>
                <c:pt idx="0">
                  <c:v>-166311.75847595034</c:v>
                </c:pt>
                <c:pt idx="1">
                  <c:v>-174349.84858725494</c:v>
                </c:pt>
                <c:pt idx="2">
                  <c:v>-182887.93869855953</c:v>
                </c:pt>
                <c:pt idx="3">
                  <c:v>-279083.78984012589</c:v>
                </c:pt>
                <c:pt idx="4">
                  <c:v>-135208.57532812469</c:v>
                </c:pt>
                <c:pt idx="5">
                  <c:v>-161247.77415803808</c:v>
                </c:pt>
                <c:pt idx="6">
                  <c:v>-144839.04741716839</c:v>
                </c:pt>
                <c:pt idx="7">
                  <c:v>-145474.92009125534</c:v>
                </c:pt>
                <c:pt idx="8">
                  <c:v>-153654.28346169018</c:v>
                </c:pt>
                <c:pt idx="9">
                  <c:v>-238376.40786238678</c:v>
                </c:pt>
                <c:pt idx="10">
                  <c:v>-151290.15613577719</c:v>
                </c:pt>
                <c:pt idx="11">
                  <c:v>-178235.86426934268</c:v>
                </c:pt>
                <c:pt idx="12">
                  <c:v>-167192.37357299484</c:v>
                </c:pt>
                <c:pt idx="13">
                  <c:v>-167192.37357299484</c:v>
                </c:pt>
                <c:pt idx="14">
                  <c:v>-51274.777083254536</c:v>
                </c:pt>
                <c:pt idx="15">
                  <c:v>-200089.19042516919</c:v>
                </c:pt>
                <c:pt idx="16">
                  <c:v>-221355.53518829984</c:v>
                </c:pt>
                <c:pt idx="17">
                  <c:v>-105616.19335038558</c:v>
                </c:pt>
                <c:pt idx="18">
                  <c:v>-150920.62822482089</c:v>
                </c:pt>
                <c:pt idx="19">
                  <c:v>-156099.99159525573</c:v>
                </c:pt>
                <c:pt idx="20">
                  <c:v>-221034.89855873468</c:v>
                </c:pt>
                <c:pt idx="21">
                  <c:v>-109295.55672082049</c:v>
                </c:pt>
                <c:pt idx="22">
                  <c:v>-124704.28346169018</c:v>
                </c:pt>
                <c:pt idx="23">
                  <c:v>-149192.37357299484</c:v>
                </c:pt>
                <c:pt idx="24">
                  <c:v>-301328.53226308338</c:v>
                </c:pt>
                <c:pt idx="25">
                  <c:v>-147556.50089890783</c:v>
                </c:pt>
                <c:pt idx="26">
                  <c:v>-222350.13460325653</c:v>
                </c:pt>
                <c:pt idx="27">
                  <c:v>-131377.13752847299</c:v>
                </c:pt>
                <c:pt idx="28">
                  <c:v>-184860.93577334314</c:v>
                </c:pt>
                <c:pt idx="29">
                  <c:v>-190904.42646969104</c:v>
                </c:pt>
                <c:pt idx="30">
                  <c:v>-163509.82705473428</c:v>
                </c:pt>
                <c:pt idx="31">
                  <c:v>-84597.938698559534</c:v>
                </c:pt>
                <c:pt idx="32">
                  <c:v>-199421.31129132601</c:v>
                </c:pt>
                <c:pt idx="33">
                  <c:v>-125337.48444485571</c:v>
                </c:pt>
                <c:pt idx="34">
                  <c:v>-108241.26485438598</c:v>
                </c:pt>
                <c:pt idx="35">
                  <c:v>-132279.35496569058</c:v>
                </c:pt>
                <c:pt idx="36">
                  <c:v>-153545.69972882129</c:v>
                </c:pt>
                <c:pt idx="37">
                  <c:v>-194078.38925508258</c:v>
                </c:pt>
                <c:pt idx="38">
                  <c:v>-145909.82705473428</c:v>
                </c:pt>
                <c:pt idx="39">
                  <c:v>-123915.22763977759</c:v>
                </c:pt>
                <c:pt idx="40">
                  <c:v>-29670.48521682003</c:v>
                </c:pt>
                <c:pt idx="41">
                  <c:v>-143181.57240290823</c:v>
                </c:pt>
                <c:pt idx="42">
                  <c:v>-268043.76830760529</c:v>
                </c:pt>
                <c:pt idx="43">
                  <c:v>-101624.97729445563</c:v>
                </c:pt>
                <c:pt idx="44">
                  <c:v>-116915.22763977759</c:v>
                </c:pt>
                <c:pt idx="45">
                  <c:v>-252964.40493717045</c:v>
                </c:pt>
                <c:pt idx="46">
                  <c:v>-189656.13245000446</c:v>
                </c:pt>
                <c:pt idx="47">
                  <c:v>-111915.22763977759</c:v>
                </c:pt>
                <c:pt idx="48">
                  <c:v>-81605.392180299037</c:v>
                </c:pt>
                <c:pt idx="49">
                  <c:v>-130181.57240290823</c:v>
                </c:pt>
                <c:pt idx="50">
                  <c:v>-166170.77123282169</c:v>
                </c:pt>
                <c:pt idx="51">
                  <c:v>-187437.11599595234</c:v>
                </c:pt>
                <c:pt idx="52">
                  <c:v>-108051.10031386453</c:v>
                </c:pt>
                <c:pt idx="53">
                  <c:v>-198795.84273682209</c:v>
                </c:pt>
                <c:pt idx="54">
                  <c:v>-203339.33343316999</c:v>
                </c:pt>
                <c:pt idx="55">
                  <c:v>-156534.89855873468</c:v>
                </c:pt>
                <c:pt idx="56">
                  <c:v>-648.73986864613835</c:v>
                </c:pt>
                <c:pt idx="57">
                  <c:v>-47839.047417168389</c:v>
                </c:pt>
                <c:pt idx="58">
                  <c:v>-174619.17965890886</c:v>
                </c:pt>
                <c:pt idx="59">
                  <c:v>-197025.20610725693</c:v>
                </c:pt>
                <c:pt idx="60">
                  <c:v>-8849.8485872549354</c:v>
                </c:pt>
                <c:pt idx="61">
                  <c:v>-119725.06309925613</c:v>
                </c:pt>
                <c:pt idx="62">
                  <c:v>-214785.0415667356</c:v>
                </c:pt>
                <c:pt idx="63">
                  <c:v>-350562.47351595433</c:v>
                </c:pt>
                <c:pt idx="64">
                  <c:v>-222964.40493717045</c:v>
                </c:pt>
                <c:pt idx="65">
                  <c:v>-15316.193350385583</c:v>
                </c:pt>
                <c:pt idx="66">
                  <c:v>-110682.68112151709</c:v>
                </c:pt>
                <c:pt idx="67">
                  <c:v>-103410.93577334314</c:v>
                </c:pt>
                <c:pt idx="68">
                  <c:v>-278449.31190064934</c:v>
                </c:pt>
                <c:pt idx="69">
                  <c:v>-126263.15321056073</c:v>
                </c:pt>
                <c:pt idx="70">
                  <c:v>-212964.40493717045</c:v>
                </c:pt>
                <c:pt idx="71">
                  <c:v>1469.6793237014208</c:v>
                </c:pt>
                <c:pt idx="72">
                  <c:v>-80273.954380647338</c:v>
                </c:pt>
                <c:pt idx="73">
                  <c:v>-117806.64390690863</c:v>
                </c:pt>
                <c:pt idx="74">
                  <c:v>26150.151412745065</c:v>
                </c:pt>
                <c:pt idx="75">
                  <c:v>-229045.98574482289</c:v>
                </c:pt>
                <c:pt idx="76">
                  <c:v>-21926.02880986419</c:v>
                </c:pt>
                <c:pt idx="77">
                  <c:v>-49747.609617516631</c:v>
                </c:pt>
                <c:pt idx="78">
                  <c:v>-105127.28053647379</c:v>
                </c:pt>
                <c:pt idx="79">
                  <c:v>-113306.64390690863</c:v>
                </c:pt>
                <c:pt idx="80">
                  <c:v>-60558.718336125487</c:v>
                </c:pt>
                <c:pt idx="81">
                  <c:v>-188106.78691490949</c:v>
                </c:pt>
                <c:pt idx="82">
                  <c:v>-142252.35204047419</c:v>
                </c:pt>
                <c:pt idx="83">
                  <c:v>-33920.628224820888</c:v>
                </c:pt>
                <c:pt idx="84">
                  <c:v>-65273.954380647338</c:v>
                </c:pt>
                <c:pt idx="85">
                  <c:v>23063.170020049321</c:v>
                </c:pt>
                <c:pt idx="86">
                  <c:v>-127344.73401821329</c:v>
                </c:pt>
                <c:pt idx="87">
                  <c:v>-49458.718336125487</c:v>
                </c:pt>
                <c:pt idx="88">
                  <c:v>-102442.51658099564</c:v>
                </c:pt>
                <c:pt idx="89">
                  <c:v>-86405.535188299837</c:v>
                </c:pt>
                <c:pt idx="90">
                  <c:v>62601.260131353862</c:v>
                </c:pt>
                <c:pt idx="91">
                  <c:v>-137465.96790948301</c:v>
                </c:pt>
                <c:pt idx="92">
                  <c:v>-64632.681121517089</c:v>
                </c:pt>
                <c:pt idx="93">
                  <c:v>-44002.209032473387</c:v>
                </c:pt>
                <c:pt idx="94">
                  <c:v>-196045.98574482289</c:v>
                </c:pt>
                <c:pt idx="95">
                  <c:v>-30458.718336125487</c:v>
                </c:pt>
                <c:pt idx="96">
                  <c:v>-156328.53226308338</c:v>
                </c:pt>
                <c:pt idx="97">
                  <c:v>3986.9897974400665</c:v>
                </c:pt>
                <c:pt idx="98">
                  <c:v>8986.9897974400665</c:v>
                </c:pt>
                <c:pt idx="99">
                  <c:v>-102524.0973886482</c:v>
                </c:pt>
                <c:pt idx="100">
                  <c:v>95780.623501788767</c:v>
                </c:pt>
                <c:pt idx="101">
                  <c:v>-92344.73401821329</c:v>
                </c:pt>
                <c:pt idx="102">
                  <c:v>-31817.445076995238</c:v>
                </c:pt>
                <c:pt idx="103">
                  <c:v>-95574.097388648195</c:v>
                </c:pt>
                <c:pt idx="104">
                  <c:v>32073.97119013581</c:v>
                </c:pt>
                <c:pt idx="105">
                  <c:v>101873.00547952787</c:v>
                </c:pt>
                <c:pt idx="106">
                  <c:v>-18181.572402908234</c:v>
                </c:pt>
                <c:pt idx="107">
                  <c:v>-42991.407862386783</c:v>
                </c:pt>
                <c:pt idx="108">
                  <c:v>-44263.153210560733</c:v>
                </c:pt>
                <c:pt idx="109">
                  <c:v>96150.151412745065</c:v>
                </c:pt>
                <c:pt idx="110">
                  <c:v>-5273.9543806473375</c:v>
                </c:pt>
                <c:pt idx="111">
                  <c:v>47802.225841961917</c:v>
                </c:pt>
                <c:pt idx="112">
                  <c:v>16084.772360222414</c:v>
                </c:pt>
                <c:pt idx="113">
                  <c:v>29171.753752918215</c:v>
                </c:pt>
                <c:pt idx="114">
                  <c:v>115965.38745726692</c:v>
                </c:pt>
                <c:pt idx="115">
                  <c:v>-240654.85549369338</c:v>
                </c:pt>
                <c:pt idx="116">
                  <c:v>-80339.333433169988</c:v>
                </c:pt>
                <c:pt idx="117">
                  <c:v>76306.063454692485</c:v>
                </c:pt>
                <c:pt idx="118">
                  <c:v>91612.061301440466</c:v>
                </c:pt>
                <c:pt idx="119">
                  <c:v>-39257.752625517489</c:v>
                </c:pt>
                <c:pt idx="120">
                  <c:v>-62845.842736822087</c:v>
                </c:pt>
                <c:pt idx="121">
                  <c:v>-257736.43630134594</c:v>
                </c:pt>
                <c:pt idx="122">
                  <c:v>-53888.224714561133</c:v>
                </c:pt>
                <c:pt idx="123">
                  <c:v>78617.46188648371</c:v>
                </c:pt>
                <c:pt idx="124">
                  <c:v>93432.697931005619</c:v>
                </c:pt>
                <c:pt idx="125">
                  <c:v>-58703.460759083042</c:v>
                </c:pt>
                <c:pt idx="126">
                  <c:v>-4719.6625142128323</c:v>
                </c:pt>
                <c:pt idx="127">
                  <c:v>-54703.460759083042</c:v>
                </c:pt>
                <c:pt idx="128">
                  <c:v>93617.46188648371</c:v>
                </c:pt>
                <c:pt idx="129">
                  <c:v>-242372.308975433</c:v>
                </c:pt>
                <c:pt idx="130">
                  <c:v>-51611.078781343997</c:v>
                </c:pt>
                <c:pt idx="131">
                  <c:v>-3806.6439069086337</c:v>
                </c:pt>
                <c:pt idx="132">
                  <c:v>-19344.73401821329</c:v>
                </c:pt>
                <c:pt idx="133">
                  <c:v>-204525.52072485862</c:v>
                </c:pt>
                <c:pt idx="134">
                  <c:v>-135127.56655247533</c:v>
                </c:pt>
                <c:pt idx="135">
                  <c:v>-15708.861344126286</c:v>
                </c:pt>
                <c:pt idx="136">
                  <c:v>-1257.7526255174889</c:v>
                </c:pt>
                <c:pt idx="137">
                  <c:v>-25431.715410909033</c:v>
                </c:pt>
                <c:pt idx="138">
                  <c:v>-97410.113070735941</c:v>
                </c:pt>
                <c:pt idx="139">
                  <c:v>103394.60781970096</c:v>
                </c:pt>
                <c:pt idx="140">
                  <c:v>55682.554923004762</c:v>
                </c:pt>
                <c:pt idx="141">
                  <c:v>87356.517708396364</c:v>
                </c:pt>
                <c:pt idx="142">
                  <c:v>54003.191552569915</c:v>
                </c:pt>
                <c:pt idx="143">
                  <c:v>-143209.14736012788</c:v>
                </c:pt>
                <c:pt idx="144">
                  <c:v>1111.7752854388673</c:v>
                </c:pt>
                <c:pt idx="145">
                  <c:v>-34877.423544474645</c:v>
                </c:pt>
                <c:pt idx="146">
                  <c:v>52823.828182135068</c:v>
                </c:pt>
                <c:pt idx="147">
                  <c:v>-131301.52933786693</c:v>
                </c:pt>
                <c:pt idx="148">
                  <c:v>32285.738070830412</c:v>
                </c:pt>
                <c:pt idx="149">
                  <c:v>112628.26305657031</c:v>
                </c:pt>
                <c:pt idx="150">
                  <c:v>-72225.349115257734</c:v>
                </c:pt>
                <c:pt idx="151">
                  <c:v>165068.57060509257</c:v>
                </c:pt>
                <c:pt idx="152">
                  <c:v>144166.35316787497</c:v>
                </c:pt>
                <c:pt idx="153">
                  <c:v>80095.57353030896</c:v>
                </c:pt>
                <c:pt idx="154">
                  <c:v>52378.120048569515</c:v>
                </c:pt>
                <c:pt idx="155">
                  <c:v>77008.592137613217</c:v>
                </c:pt>
                <c:pt idx="156">
                  <c:v>201334.91536822321</c:v>
                </c:pt>
                <c:pt idx="157">
                  <c:v>-16236.150285344338</c:v>
                </c:pt>
                <c:pt idx="158">
                  <c:v>-80992.802596997237</c:v>
                </c:pt>
                <c:pt idx="159">
                  <c:v>-88622.165967432084</c:v>
                </c:pt>
                <c:pt idx="160">
                  <c:v>86916.210159874114</c:v>
                </c:pt>
                <c:pt idx="161">
                  <c:v>-135470.09153821529</c:v>
                </c:pt>
                <c:pt idx="162">
                  <c:v>126633.66364161362</c:v>
                </c:pt>
                <c:pt idx="163">
                  <c:v>-192633.2531535204</c:v>
                </c:pt>
                <c:pt idx="164">
                  <c:v>165715.24444926612</c:v>
                </c:pt>
                <c:pt idx="165">
                  <c:v>-97660.256078736624</c:v>
                </c:pt>
                <c:pt idx="166">
                  <c:v>57840.029937264975</c:v>
                </c:pt>
                <c:pt idx="167">
                  <c:v>36666.067151873372</c:v>
                </c:pt>
                <c:pt idx="168">
                  <c:v>78655.26598178671</c:v>
                </c:pt>
                <c:pt idx="169">
                  <c:v>99785.738070830412</c:v>
                </c:pt>
                <c:pt idx="170">
                  <c:v>132367.31887848291</c:v>
                </c:pt>
                <c:pt idx="171">
                  <c:v>106193.35609309137</c:v>
                </c:pt>
                <c:pt idx="172">
                  <c:v>38486.703781438409</c:v>
                </c:pt>
                <c:pt idx="173">
                  <c:v>147459.70085622201</c:v>
                </c:pt>
                <c:pt idx="174">
                  <c:v>-2040.5851597795263</c:v>
                </c:pt>
                <c:pt idx="175">
                  <c:v>112470.50202630856</c:v>
                </c:pt>
                <c:pt idx="176">
                  <c:v>148552.08283396112</c:v>
                </c:pt>
                <c:pt idx="177">
                  <c:v>8144.1787956985645</c:v>
                </c:pt>
                <c:pt idx="178">
                  <c:v>-37525.492123258533</c:v>
                </c:pt>
                <c:pt idx="179">
                  <c:v>160465.10144126532</c:v>
                </c:pt>
                <c:pt idx="180">
                  <c:v>121296.53924091696</c:v>
                </c:pt>
                <c:pt idx="181">
                  <c:v>171100.97411535226</c:v>
                </c:pt>
                <c:pt idx="182">
                  <c:v>250572.86247152701</c:v>
                </c:pt>
                <c:pt idx="183">
                  <c:v>103394.32180369936</c:v>
                </c:pt>
                <c:pt idx="184">
                  <c:v>103579.08575917757</c:v>
                </c:pt>
                <c:pt idx="185">
                  <c:v>126845.43052230822</c:v>
                </c:pt>
                <c:pt idx="186">
                  <c:v>236269.53631570056</c:v>
                </c:pt>
                <c:pt idx="187">
                  <c:v>-58187.545019954676</c:v>
                </c:pt>
                <c:pt idx="188">
                  <c:v>11339.743921263376</c:v>
                </c:pt>
                <c:pt idx="189">
                  <c:v>146481.30319639517</c:v>
                </c:pt>
                <c:pt idx="190">
                  <c:v>120171.46773691662</c:v>
                </c:pt>
                <c:pt idx="191">
                  <c:v>153845.43052230822</c:v>
                </c:pt>
                <c:pt idx="192">
                  <c:v>213736.84678943927</c:v>
                </c:pt>
                <c:pt idx="193">
                  <c:v>154845.43052230822</c:v>
                </c:pt>
                <c:pt idx="194">
                  <c:v>146666.06715187337</c:v>
                </c:pt>
                <c:pt idx="195">
                  <c:v>68236.56077343761</c:v>
                </c:pt>
                <c:pt idx="196">
                  <c:v>109225.75960335112</c:v>
                </c:pt>
                <c:pt idx="197">
                  <c:v>9801.6538099586032</c:v>
                </c:pt>
                <c:pt idx="198">
                  <c:v>230465.10144126532</c:v>
                </c:pt>
                <c:pt idx="199">
                  <c:v>225742.24737448251</c:v>
                </c:pt>
                <c:pt idx="200">
                  <c:v>182437.81250004726</c:v>
                </c:pt>
                <c:pt idx="201">
                  <c:v>233649.86539674347</c:v>
                </c:pt>
                <c:pt idx="202">
                  <c:v>134954.01425517711</c:v>
                </c:pt>
                <c:pt idx="203">
                  <c:v>95057.197403002763</c:v>
                </c:pt>
                <c:pt idx="204">
                  <c:v>216246.53924091696</c:v>
                </c:pt>
                <c:pt idx="205">
                  <c:v>316084.77236022241</c:v>
                </c:pt>
                <c:pt idx="206">
                  <c:v>211005.17587048211</c:v>
                </c:pt>
                <c:pt idx="207">
                  <c:v>106827.83403256792</c:v>
                </c:pt>
                <c:pt idx="208">
                  <c:v>394519.67932370142</c:v>
                </c:pt>
                <c:pt idx="209">
                  <c:v>183856.23169239471</c:v>
                </c:pt>
                <c:pt idx="210">
                  <c:v>248655.26598178671</c:v>
                </c:pt>
                <c:pt idx="211">
                  <c:v>280829.22876717831</c:v>
                </c:pt>
                <c:pt idx="212">
                  <c:v>273124.85109594336</c:v>
                </c:pt>
                <c:pt idx="213">
                  <c:v>74529.908461784711</c:v>
                </c:pt>
                <c:pt idx="214">
                  <c:v>299399.86539674347</c:v>
                </c:pt>
                <c:pt idx="215">
                  <c:v>253209.55784822116</c:v>
                </c:pt>
                <c:pt idx="216">
                  <c:v>251030.19447778631</c:v>
                </c:pt>
                <c:pt idx="217">
                  <c:v>239307.34041100356</c:v>
                </c:pt>
                <c:pt idx="218">
                  <c:v>153445.2017095068</c:v>
                </c:pt>
                <c:pt idx="219">
                  <c:v>274845.43052230822</c:v>
                </c:pt>
                <c:pt idx="220">
                  <c:v>127801.6538099586</c:v>
                </c:pt>
                <c:pt idx="221">
                  <c:v>318562.88400404766</c:v>
                </c:pt>
                <c:pt idx="222">
                  <c:v>150524.50787674147</c:v>
                </c:pt>
                <c:pt idx="223">
                  <c:v>263799.72238874272</c:v>
                </c:pt>
                <c:pt idx="224">
                  <c:v>357008.59213761322</c:v>
                </c:pt>
                <c:pt idx="225">
                  <c:v>-185916.37170378398</c:v>
                </c:pt>
                <c:pt idx="226">
                  <c:v>269856.23169239471</c:v>
                </c:pt>
                <c:pt idx="227">
                  <c:v>303301.9398259602</c:v>
                </c:pt>
                <c:pt idx="228">
                  <c:v>69926.439297957346</c:v>
                </c:pt>
                <c:pt idx="229">
                  <c:v>363840.02993726498</c:v>
                </c:pt>
                <c:pt idx="230">
                  <c:v>167627.691024567</c:v>
                </c:pt>
                <c:pt idx="231">
                  <c:v>347937.81250004726</c:v>
                </c:pt>
                <c:pt idx="232">
                  <c:v>146725.47358734952</c:v>
                </c:pt>
                <c:pt idx="233">
                  <c:v>427916.21015987411</c:v>
                </c:pt>
                <c:pt idx="234">
                  <c:v>354301.9398259602</c:v>
                </c:pt>
                <c:pt idx="235">
                  <c:v>278671.89338902035</c:v>
                </c:pt>
                <c:pt idx="236">
                  <c:v>191530.7096318712</c:v>
                </c:pt>
                <c:pt idx="237">
                  <c:v>409345.43052230822</c:v>
                </c:pt>
                <c:pt idx="238">
                  <c:v>379589.88692926406</c:v>
                </c:pt>
                <c:pt idx="239">
                  <c:v>394040.99564787291</c:v>
                </c:pt>
                <c:pt idx="240">
                  <c:v>466204.15726317791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FAA-1C42-9623-D28861A097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79864672"/>
        <c:axId val="2080245504"/>
      </c:scatterChart>
      <c:valAx>
        <c:axId val="207986467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X Variable 1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0245504"/>
        <c:crosses val="autoZero"/>
        <c:crossBetween val="midCat"/>
      </c:valAx>
      <c:valAx>
        <c:axId val="2080245504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Residuals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7986467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X Variable 1 Line Fit  Plot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Y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HouseSales_data!$Z$238:$Z$478</c:f>
              <c:numCache>
                <c:formatCode>General</c:formatCode>
                <c:ptCount val="241"/>
                <c:pt idx="0">
                  <c:v>1090</c:v>
                </c:pt>
                <c:pt idx="1">
                  <c:v>1240</c:v>
                </c:pt>
                <c:pt idx="2">
                  <c:v>1390</c:v>
                </c:pt>
                <c:pt idx="3">
                  <c:v>2030</c:v>
                </c:pt>
                <c:pt idx="4">
                  <c:v>1340</c:v>
                </c:pt>
                <c:pt idx="5">
                  <c:v>1560</c:v>
                </c:pt>
                <c:pt idx="6">
                  <c:v>1460</c:v>
                </c:pt>
                <c:pt idx="7">
                  <c:v>1470</c:v>
                </c:pt>
                <c:pt idx="8">
                  <c:v>1520</c:v>
                </c:pt>
                <c:pt idx="9">
                  <c:v>2060</c:v>
                </c:pt>
                <c:pt idx="10">
                  <c:v>1530</c:v>
                </c:pt>
                <c:pt idx="11">
                  <c:v>1710</c:v>
                </c:pt>
                <c:pt idx="12">
                  <c:v>1670</c:v>
                </c:pt>
                <c:pt idx="13">
                  <c:v>1670</c:v>
                </c:pt>
                <c:pt idx="14">
                  <c:v>1010</c:v>
                </c:pt>
                <c:pt idx="15">
                  <c:v>1920</c:v>
                </c:pt>
                <c:pt idx="16">
                  <c:v>2050</c:v>
                </c:pt>
                <c:pt idx="17">
                  <c:v>1370</c:v>
                </c:pt>
                <c:pt idx="18">
                  <c:v>1650</c:v>
                </c:pt>
                <c:pt idx="19">
                  <c:v>1700</c:v>
                </c:pt>
                <c:pt idx="20">
                  <c:v>2100</c:v>
                </c:pt>
                <c:pt idx="21">
                  <c:v>1420</c:v>
                </c:pt>
                <c:pt idx="22">
                  <c:v>1520</c:v>
                </c:pt>
                <c:pt idx="23">
                  <c:v>1670</c:v>
                </c:pt>
                <c:pt idx="24">
                  <c:v>2600</c:v>
                </c:pt>
                <c:pt idx="25">
                  <c:v>1660</c:v>
                </c:pt>
                <c:pt idx="26">
                  <c:v>2160</c:v>
                </c:pt>
                <c:pt idx="27">
                  <c:v>1610</c:v>
                </c:pt>
                <c:pt idx="28">
                  <c:v>1940</c:v>
                </c:pt>
                <c:pt idx="29">
                  <c:v>1980</c:v>
                </c:pt>
                <c:pt idx="30">
                  <c:v>1870</c:v>
                </c:pt>
                <c:pt idx="31">
                  <c:v>1390</c:v>
                </c:pt>
                <c:pt idx="32">
                  <c:v>2099</c:v>
                </c:pt>
                <c:pt idx="33">
                  <c:v>1677</c:v>
                </c:pt>
                <c:pt idx="34">
                  <c:v>1600</c:v>
                </c:pt>
                <c:pt idx="35">
                  <c:v>1750</c:v>
                </c:pt>
                <c:pt idx="36">
                  <c:v>1880</c:v>
                </c:pt>
                <c:pt idx="37">
                  <c:v>2140</c:v>
                </c:pt>
                <c:pt idx="38">
                  <c:v>1870</c:v>
                </c:pt>
                <c:pt idx="39">
                  <c:v>1760</c:v>
                </c:pt>
                <c:pt idx="40">
                  <c:v>1190</c:v>
                </c:pt>
                <c:pt idx="41">
                  <c:v>1890</c:v>
                </c:pt>
                <c:pt idx="42">
                  <c:v>2660</c:v>
                </c:pt>
                <c:pt idx="43">
                  <c:v>1654</c:v>
                </c:pt>
                <c:pt idx="44">
                  <c:v>1760</c:v>
                </c:pt>
                <c:pt idx="45">
                  <c:v>2610</c:v>
                </c:pt>
                <c:pt idx="46">
                  <c:v>2223</c:v>
                </c:pt>
                <c:pt idx="47">
                  <c:v>1760</c:v>
                </c:pt>
                <c:pt idx="48">
                  <c:v>1590</c:v>
                </c:pt>
                <c:pt idx="49">
                  <c:v>1890</c:v>
                </c:pt>
                <c:pt idx="50">
                  <c:v>2110</c:v>
                </c:pt>
                <c:pt idx="51">
                  <c:v>2240</c:v>
                </c:pt>
                <c:pt idx="52">
                  <c:v>1770</c:v>
                </c:pt>
                <c:pt idx="53">
                  <c:v>2340</c:v>
                </c:pt>
                <c:pt idx="54">
                  <c:v>2380</c:v>
                </c:pt>
                <c:pt idx="55">
                  <c:v>2100</c:v>
                </c:pt>
                <c:pt idx="56">
                  <c:v>1170</c:v>
                </c:pt>
                <c:pt idx="57">
                  <c:v>1460</c:v>
                </c:pt>
                <c:pt idx="58">
                  <c:v>2235</c:v>
                </c:pt>
                <c:pt idx="59">
                  <c:v>2390</c:v>
                </c:pt>
                <c:pt idx="60">
                  <c:v>1240</c:v>
                </c:pt>
                <c:pt idx="61">
                  <c:v>1930</c:v>
                </c:pt>
                <c:pt idx="62">
                  <c:v>2560</c:v>
                </c:pt>
                <c:pt idx="63">
                  <c:v>3390</c:v>
                </c:pt>
                <c:pt idx="64">
                  <c:v>2610</c:v>
                </c:pt>
                <c:pt idx="65">
                  <c:v>1370</c:v>
                </c:pt>
                <c:pt idx="66">
                  <c:v>1960</c:v>
                </c:pt>
                <c:pt idx="67">
                  <c:v>1940</c:v>
                </c:pt>
                <c:pt idx="68">
                  <c:v>3010</c:v>
                </c:pt>
                <c:pt idx="69">
                  <c:v>2080</c:v>
                </c:pt>
                <c:pt idx="70">
                  <c:v>2610</c:v>
                </c:pt>
                <c:pt idx="71">
                  <c:v>1360</c:v>
                </c:pt>
                <c:pt idx="72">
                  <c:v>1860</c:v>
                </c:pt>
                <c:pt idx="73">
                  <c:v>2120</c:v>
                </c:pt>
                <c:pt idx="74">
                  <c:v>1240</c:v>
                </c:pt>
                <c:pt idx="75">
                  <c:v>2800</c:v>
                </c:pt>
                <c:pt idx="76">
                  <c:v>1540</c:v>
                </c:pt>
                <c:pt idx="77">
                  <c:v>1730</c:v>
                </c:pt>
                <c:pt idx="78">
                  <c:v>2070</c:v>
                </c:pt>
                <c:pt idx="79">
                  <c:v>2120</c:v>
                </c:pt>
                <c:pt idx="80">
                  <c:v>1800</c:v>
                </c:pt>
                <c:pt idx="81">
                  <c:v>2580</c:v>
                </c:pt>
                <c:pt idx="82">
                  <c:v>2300</c:v>
                </c:pt>
                <c:pt idx="83">
                  <c:v>1650</c:v>
                </c:pt>
                <c:pt idx="84">
                  <c:v>1860</c:v>
                </c:pt>
                <c:pt idx="85">
                  <c:v>1320</c:v>
                </c:pt>
                <c:pt idx="86">
                  <c:v>2270</c:v>
                </c:pt>
                <c:pt idx="87">
                  <c:v>1800</c:v>
                </c:pt>
                <c:pt idx="88">
                  <c:v>2130</c:v>
                </c:pt>
                <c:pt idx="89">
                  <c:v>2050</c:v>
                </c:pt>
                <c:pt idx="90">
                  <c:v>1170</c:v>
                </c:pt>
                <c:pt idx="91">
                  <c:v>2393</c:v>
                </c:pt>
                <c:pt idx="92">
                  <c:v>1960</c:v>
                </c:pt>
                <c:pt idx="93">
                  <c:v>1840</c:v>
                </c:pt>
                <c:pt idx="94">
                  <c:v>2800</c:v>
                </c:pt>
                <c:pt idx="95">
                  <c:v>1800</c:v>
                </c:pt>
                <c:pt idx="96">
                  <c:v>2600</c:v>
                </c:pt>
                <c:pt idx="97">
                  <c:v>1620</c:v>
                </c:pt>
                <c:pt idx="98">
                  <c:v>1620</c:v>
                </c:pt>
                <c:pt idx="99">
                  <c:v>2320</c:v>
                </c:pt>
                <c:pt idx="100">
                  <c:v>1120</c:v>
                </c:pt>
                <c:pt idx="101">
                  <c:v>2270</c:v>
                </c:pt>
                <c:pt idx="102">
                  <c:v>1900</c:v>
                </c:pt>
                <c:pt idx="103">
                  <c:v>2320</c:v>
                </c:pt>
                <c:pt idx="104">
                  <c:v>1540</c:v>
                </c:pt>
                <c:pt idx="105">
                  <c:v>1150</c:v>
                </c:pt>
                <c:pt idx="106">
                  <c:v>1890</c:v>
                </c:pt>
                <c:pt idx="107">
                  <c:v>2060</c:v>
                </c:pt>
                <c:pt idx="108">
                  <c:v>2080</c:v>
                </c:pt>
                <c:pt idx="109">
                  <c:v>1240</c:v>
                </c:pt>
                <c:pt idx="110">
                  <c:v>1860</c:v>
                </c:pt>
                <c:pt idx="111">
                  <c:v>1560</c:v>
                </c:pt>
                <c:pt idx="112">
                  <c:v>1760</c:v>
                </c:pt>
                <c:pt idx="113">
                  <c:v>1680</c:v>
                </c:pt>
                <c:pt idx="114">
                  <c:v>1180</c:v>
                </c:pt>
                <c:pt idx="115">
                  <c:v>3360</c:v>
                </c:pt>
                <c:pt idx="116">
                  <c:v>2380</c:v>
                </c:pt>
                <c:pt idx="117">
                  <c:v>1453</c:v>
                </c:pt>
                <c:pt idx="118">
                  <c:v>1390</c:v>
                </c:pt>
                <c:pt idx="119">
                  <c:v>2190</c:v>
                </c:pt>
                <c:pt idx="120">
                  <c:v>2340</c:v>
                </c:pt>
                <c:pt idx="121">
                  <c:v>3550</c:v>
                </c:pt>
                <c:pt idx="122">
                  <c:v>2310</c:v>
                </c:pt>
                <c:pt idx="123">
                  <c:v>1500</c:v>
                </c:pt>
                <c:pt idx="124">
                  <c:v>1440</c:v>
                </c:pt>
                <c:pt idx="125">
                  <c:v>2370</c:v>
                </c:pt>
                <c:pt idx="126">
                  <c:v>2040</c:v>
                </c:pt>
                <c:pt idx="127">
                  <c:v>2370</c:v>
                </c:pt>
                <c:pt idx="128">
                  <c:v>1500</c:v>
                </c:pt>
                <c:pt idx="129">
                  <c:v>3560</c:v>
                </c:pt>
                <c:pt idx="130">
                  <c:v>2400</c:v>
                </c:pt>
                <c:pt idx="131">
                  <c:v>2120</c:v>
                </c:pt>
                <c:pt idx="132">
                  <c:v>2270</c:v>
                </c:pt>
                <c:pt idx="133">
                  <c:v>3402</c:v>
                </c:pt>
                <c:pt idx="134">
                  <c:v>2990</c:v>
                </c:pt>
                <c:pt idx="135">
                  <c:v>2260</c:v>
                </c:pt>
                <c:pt idx="136">
                  <c:v>2190</c:v>
                </c:pt>
                <c:pt idx="137">
                  <c:v>2350</c:v>
                </c:pt>
                <c:pt idx="138">
                  <c:v>2790</c:v>
                </c:pt>
                <c:pt idx="139">
                  <c:v>1590</c:v>
                </c:pt>
                <c:pt idx="140">
                  <c:v>1900</c:v>
                </c:pt>
                <c:pt idx="141">
                  <c:v>1740</c:v>
                </c:pt>
                <c:pt idx="142">
                  <c:v>1950</c:v>
                </c:pt>
                <c:pt idx="143">
                  <c:v>3180</c:v>
                </c:pt>
                <c:pt idx="144">
                  <c:v>2310</c:v>
                </c:pt>
                <c:pt idx="145">
                  <c:v>2530</c:v>
                </c:pt>
                <c:pt idx="146">
                  <c:v>2000</c:v>
                </c:pt>
                <c:pt idx="147">
                  <c:v>3150</c:v>
                </c:pt>
                <c:pt idx="148">
                  <c:v>2150</c:v>
                </c:pt>
                <c:pt idx="149">
                  <c:v>1720</c:v>
                </c:pt>
                <c:pt idx="150">
                  <c:v>2850</c:v>
                </c:pt>
                <c:pt idx="151">
                  <c:v>1430</c:v>
                </c:pt>
                <c:pt idx="152">
                  <c:v>1570</c:v>
                </c:pt>
                <c:pt idx="153">
                  <c:v>1980</c:v>
                </c:pt>
                <c:pt idx="154">
                  <c:v>2180</c:v>
                </c:pt>
                <c:pt idx="155">
                  <c:v>2060</c:v>
                </c:pt>
                <c:pt idx="156">
                  <c:v>1300</c:v>
                </c:pt>
                <c:pt idx="157">
                  <c:v>2630</c:v>
                </c:pt>
                <c:pt idx="158">
                  <c:v>3050</c:v>
                </c:pt>
                <c:pt idx="159">
                  <c:v>3100</c:v>
                </c:pt>
                <c:pt idx="160">
                  <c:v>2030</c:v>
                </c:pt>
                <c:pt idx="161">
                  <c:v>3420</c:v>
                </c:pt>
                <c:pt idx="162">
                  <c:v>1830</c:v>
                </c:pt>
                <c:pt idx="163">
                  <c:v>3800</c:v>
                </c:pt>
                <c:pt idx="164">
                  <c:v>1640</c:v>
                </c:pt>
                <c:pt idx="165">
                  <c:v>3250</c:v>
                </c:pt>
                <c:pt idx="166">
                  <c:v>2330</c:v>
                </c:pt>
                <c:pt idx="167">
                  <c:v>2490</c:v>
                </c:pt>
                <c:pt idx="168">
                  <c:v>2270</c:v>
                </c:pt>
                <c:pt idx="169">
                  <c:v>2150</c:v>
                </c:pt>
                <c:pt idx="170">
                  <c:v>1960</c:v>
                </c:pt>
                <c:pt idx="171">
                  <c:v>2120</c:v>
                </c:pt>
                <c:pt idx="172">
                  <c:v>2540</c:v>
                </c:pt>
                <c:pt idx="173">
                  <c:v>1990</c:v>
                </c:pt>
                <c:pt idx="174">
                  <c:v>2910</c:v>
                </c:pt>
                <c:pt idx="175">
                  <c:v>2210</c:v>
                </c:pt>
                <c:pt idx="176">
                  <c:v>2020</c:v>
                </c:pt>
                <c:pt idx="177">
                  <c:v>2970</c:v>
                </c:pt>
                <c:pt idx="178">
                  <c:v>3310</c:v>
                </c:pt>
                <c:pt idx="179">
                  <c:v>2100</c:v>
                </c:pt>
                <c:pt idx="180">
                  <c:v>2370</c:v>
                </c:pt>
                <c:pt idx="181">
                  <c:v>2090</c:v>
                </c:pt>
                <c:pt idx="182">
                  <c:v>1610</c:v>
                </c:pt>
                <c:pt idx="183">
                  <c:v>2510</c:v>
                </c:pt>
                <c:pt idx="184">
                  <c:v>2570</c:v>
                </c:pt>
                <c:pt idx="185">
                  <c:v>2440</c:v>
                </c:pt>
                <c:pt idx="186">
                  <c:v>1820</c:v>
                </c:pt>
                <c:pt idx="187">
                  <c:v>3620</c:v>
                </c:pt>
                <c:pt idx="188">
                  <c:v>3250</c:v>
                </c:pt>
                <c:pt idx="189">
                  <c:v>2430</c:v>
                </c:pt>
                <c:pt idx="190">
                  <c:v>2600</c:v>
                </c:pt>
                <c:pt idx="191">
                  <c:v>2440</c:v>
                </c:pt>
                <c:pt idx="192">
                  <c:v>2080</c:v>
                </c:pt>
                <c:pt idx="193">
                  <c:v>2440</c:v>
                </c:pt>
                <c:pt idx="194">
                  <c:v>2490</c:v>
                </c:pt>
                <c:pt idx="195">
                  <c:v>3000</c:v>
                </c:pt>
                <c:pt idx="196">
                  <c:v>2780</c:v>
                </c:pt>
                <c:pt idx="197">
                  <c:v>3400</c:v>
                </c:pt>
                <c:pt idx="198">
                  <c:v>2100</c:v>
                </c:pt>
                <c:pt idx="199">
                  <c:v>2190</c:v>
                </c:pt>
                <c:pt idx="200">
                  <c:v>2470</c:v>
                </c:pt>
                <c:pt idx="201">
                  <c:v>2160</c:v>
                </c:pt>
                <c:pt idx="202">
                  <c:v>2800</c:v>
                </c:pt>
                <c:pt idx="203">
                  <c:v>3050</c:v>
                </c:pt>
                <c:pt idx="204">
                  <c:v>2370</c:v>
                </c:pt>
                <c:pt idx="205">
                  <c:v>1760</c:v>
                </c:pt>
                <c:pt idx="206">
                  <c:v>2420</c:v>
                </c:pt>
                <c:pt idx="207">
                  <c:v>3100</c:v>
                </c:pt>
                <c:pt idx="208">
                  <c:v>1360</c:v>
                </c:pt>
                <c:pt idx="209">
                  <c:v>2660</c:v>
                </c:pt>
                <c:pt idx="210">
                  <c:v>2270</c:v>
                </c:pt>
                <c:pt idx="211">
                  <c:v>2110</c:v>
                </c:pt>
                <c:pt idx="212">
                  <c:v>2206</c:v>
                </c:pt>
                <c:pt idx="213">
                  <c:v>3420</c:v>
                </c:pt>
                <c:pt idx="214">
                  <c:v>2160</c:v>
                </c:pt>
                <c:pt idx="215">
                  <c:v>2450</c:v>
                </c:pt>
                <c:pt idx="216">
                  <c:v>2500</c:v>
                </c:pt>
                <c:pt idx="217">
                  <c:v>2590</c:v>
                </c:pt>
                <c:pt idx="218">
                  <c:v>3176</c:v>
                </c:pt>
                <c:pt idx="219">
                  <c:v>2440</c:v>
                </c:pt>
                <c:pt idx="220">
                  <c:v>3400</c:v>
                </c:pt>
                <c:pt idx="221">
                  <c:v>2240</c:v>
                </c:pt>
                <c:pt idx="222">
                  <c:v>3310</c:v>
                </c:pt>
                <c:pt idx="223">
                  <c:v>2620</c:v>
                </c:pt>
                <c:pt idx="224">
                  <c:v>2060</c:v>
                </c:pt>
                <c:pt idx="225">
                  <c:v>5440</c:v>
                </c:pt>
                <c:pt idx="226">
                  <c:v>2660</c:v>
                </c:pt>
                <c:pt idx="227">
                  <c:v>2480</c:v>
                </c:pt>
                <c:pt idx="228">
                  <c:v>4090</c:v>
                </c:pt>
                <c:pt idx="229">
                  <c:v>2330</c:v>
                </c:pt>
                <c:pt idx="230">
                  <c:v>3560</c:v>
                </c:pt>
                <c:pt idx="231">
                  <c:v>2470</c:v>
                </c:pt>
                <c:pt idx="232">
                  <c:v>3700</c:v>
                </c:pt>
                <c:pt idx="233">
                  <c:v>2030</c:v>
                </c:pt>
                <c:pt idx="234">
                  <c:v>2480</c:v>
                </c:pt>
                <c:pt idx="235">
                  <c:v>2979</c:v>
                </c:pt>
                <c:pt idx="236">
                  <c:v>3640</c:v>
                </c:pt>
                <c:pt idx="237">
                  <c:v>2440</c:v>
                </c:pt>
                <c:pt idx="238">
                  <c:v>2790</c:v>
                </c:pt>
                <c:pt idx="239">
                  <c:v>2720</c:v>
                </c:pt>
                <c:pt idx="240">
                  <c:v>2340</c:v>
                </c:pt>
              </c:numCache>
            </c:numRef>
          </c:xVal>
          <c:yVal>
            <c:numRef>
              <c:f>HouseSales_data!$W$238:$W$478</c:f>
              <c:numCache>
                <c:formatCode>General</c:formatCode>
                <c:ptCount val="241"/>
                <c:pt idx="0">
                  <c:v>158000</c:v>
                </c:pt>
                <c:pt idx="1">
                  <c:v>174500</c:v>
                </c:pt>
                <c:pt idx="2">
                  <c:v>190500</c:v>
                </c:pt>
                <c:pt idx="3">
                  <c:v>199000</c:v>
                </c:pt>
                <c:pt idx="4">
                  <c:v>230000</c:v>
                </c:pt>
                <c:pt idx="5">
                  <c:v>239950</c:v>
                </c:pt>
                <c:pt idx="6">
                  <c:v>240000</c:v>
                </c:pt>
                <c:pt idx="7">
                  <c:v>241000</c:v>
                </c:pt>
                <c:pt idx="8">
                  <c:v>241000</c:v>
                </c:pt>
                <c:pt idx="9">
                  <c:v>244615</c:v>
                </c:pt>
                <c:pt idx="10">
                  <c:v>245000</c:v>
                </c:pt>
                <c:pt idx="11">
                  <c:v>247500</c:v>
                </c:pt>
                <c:pt idx="12">
                  <c:v>252000</c:v>
                </c:pt>
                <c:pt idx="13">
                  <c:v>252000</c:v>
                </c:pt>
                <c:pt idx="14">
                  <c:v>259950</c:v>
                </c:pt>
                <c:pt idx="15">
                  <c:v>260000</c:v>
                </c:pt>
                <c:pt idx="16">
                  <c:v>260000</c:v>
                </c:pt>
                <c:pt idx="17">
                  <c:v>264500</c:v>
                </c:pt>
                <c:pt idx="18">
                  <c:v>265000</c:v>
                </c:pt>
                <c:pt idx="19">
                  <c:v>268000</c:v>
                </c:pt>
                <c:pt idx="20">
                  <c:v>268500</c:v>
                </c:pt>
                <c:pt idx="21">
                  <c:v>269000</c:v>
                </c:pt>
                <c:pt idx="22">
                  <c:v>269950</c:v>
                </c:pt>
                <c:pt idx="23">
                  <c:v>270000</c:v>
                </c:pt>
                <c:pt idx="24">
                  <c:v>270000</c:v>
                </c:pt>
                <c:pt idx="25">
                  <c:v>270000</c:v>
                </c:pt>
                <c:pt idx="26">
                  <c:v>277000</c:v>
                </c:pt>
                <c:pt idx="27">
                  <c:v>278000</c:v>
                </c:pt>
                <c:pt idx="28">
                  <c:v>278500</c:v>
                </c:pt>
                <c:pt idx="29">
                  <c:v>279000</c:v>
                </c:pt>
                <c:pt idx="30">
                  <c:v>288400</c:v>
                </c:pt>
                <c:pt idx="31">
                  <c:v>288790</c:v>
                </c:pt>
                <c:pt idx="32">
                  <c:v>289950</c:v>
                </c:pt>
                <c:pt idx="33">
                  <c:v>295000</c:v>
                </c:pt>
                <c:pt idx="34">
                  <c:v>299500</c:v>
                </c:pt>
                <c:pt idx="35">
                  <c:v>300000</c:v>
                </c:pt>
                <c:pt idx="36">
                  <c:v>300000</c:v>
                </c:pt>
                <c:pt idx="37">
                  <c:v>302000</c:v>
                </c:pt>
                <c:pt idx="38">
                  <c:v>306000</c:v>
                </c:pt>
                <c:pt idx="39">
                  <c:v>310000</c:v>
                </c:pt>
                <c:pt idx="40">
                  <c:v>311000</c:v>
                </c:pt>
                <c:pt idx="41">
                  <c:v>312000</c:v>
                </c:pt>
                <c:pt idx="42">
                  <c:v>313100</c:v>
                </c:pt>
                <c:pt idx="43">
                  <c:v>314950</c:v>
                </c:pt>
                <c:pt idx="44">
                  <c:v>317000</c:v>
                </c:pt>
                <c:pt idx="45">
                  <c:v>320000</c:v>
                </c:pt>
                <c:pt idx="46">
                  <c:v>320000</c:v>
                </c:pt>
                <c:pt idx="47">
                  <c:v>322000</c:v>
                </c:pt>
                <c:pt idx="48">
                  <c:v>324500</c:v>
                </c:pt>
                <c:pt idx="49">
                  <c:v>325000</c:v>
                </c:pt>
                <c:pt idx="50">
                  <c:v>325000</c:v>
                </c:pt>
                <c:pt idx="51">
                  <c:v>325000</c:v>
                </c:pt>
                <c:pt idx="52">
                  <c:v>327500</c:v>
                </c:pt>
                <c:pt idx="53">
                  <c:v>330000</c:v>
                </c:pt>
                <c:pt idx="54">
                  <c:v>332000</c:v>
                </c:pt>
                <c:pt idx="55">
                  <c:v>333000</c:v>
                </c:pt>
                <c:pt idx="56">
                  <c:v>336750</c:v>
                </c:pt>
                <c:pt idx="57">
                  <c:v>337000</c:v>
                </c:pt>
                <c:pt idx="58">
                  <c:v>337000</c:v>
                </c:pt>
                <c:pt idx="59">
                  <c:v>339950</c:v>
                </c:pt>
                <c:pt idx="60">
                  <c:v>340000</c:v>
                </c:pt>
                <c:pt idx="61">
                  <c:v>342000</c:v>
                </c:pt>
                <c:pt idx="62">
                  <c:v>350000</c:v>
                </c:pt>
                <c:pt idx="63">
                  <c:v>350000</c:v>
                </c:pt>
                <c:pt idx="64">
                  <c:v>350000</c:v>
                </c:pt>
                <c:pt idx="65">
                  <c:v>354800</c:v>
                </c:pt>
                <c:pt idx="66">
                  <c:v>355950</c:v>
                </c:pt>
                <c:pt idx="67">
                  <c:v>359950</c:v>
                </c:pt>
                <c:pt idx="68">
                  <c:v>359950</c:v>
                </c:pt>
                <c:pt idx="69">
                  <c:v>360000</c:v>
                </c:pt>
                <c:pt idx="70">
                  <c:v>360000</c:v>
                </c:pt>
                <c:pt idx="71">
                  <c:v>369950</c:v>
                </c:pt>
                <c:pt idx="72">
                  <c:v>370000</c:v>
                </c:pt>
                <c:pt idx="73">
                  <c:v>375000</c:v>
                </c:pt>
                <c:pt idx="74">
                  <c:v>375000</c:v>
                </c:pt>
                <c:pt idx="75">
                  <c:v>375000</c:v>
                </c:pt>
                <c:pt idx="76">
                  <c:v>376000</c:v>
                </c:pt>
                <c:pt idx="77">
                  <c:v>379260</c:v>
                </c:pt>
                <c:pt idx="78">
                  <c:v>379500</c:v>
                </c:pt>
                <c:pt idx="79">
                  <c:v>379500</c:v>
                </c:pt>
                <c:pt idx="80">
                  <c:v>379900</c:v>
                </c:pt>
                <c:pt idx="81">
                  <c:v>379950</c:v>
                </c:pt>
                <c:pt idx="82">
                  <c:v>380000</c:v>
                </c:pt>
                <c:pt idx="83">
                  <c:v>382000</c:v>
                </c:pt>
                <c:pt idx="84">
                  <c:v>385000</c:v>
                </c:pt>
                <c:pt idx="85">
                  <c:v>385000</c:v>
                </c:pt>
                <c:pt idx="86">
                  <c:v>390000</c:v>
                </c:pt>
                <c:pt idx="87">
                  <c:v>391000</c:v>
                </c:pt>
                <c:pt idx="88">
                  <c:v>392000</c:v>
                </c:pt>
                <c:pt idx="89">
                  <c:v>394950</c:v>
                </c:pt>
                <c:pt idx="90">
                  <c:v>400000</c:v>
                </c:pt>
                <c:pt idx="91">
                  <c:v>400000</c:v>
                </c:pt>
                <c:pt idx="92">
                  <c:v>402000</c:v>
                </c:pt>
                <c:pt idx="93">
                  <c:v>403000</c:v>
                </c:pt>
                <c:pt idx="94">
                  <c:v>408000</c:v>
                </c:pt>
                <c:pt idx="95">
                  <c:v>410000</c:v>
                </c:pt>
                <c:pt idx="96">
                  <c:v>415000</c:v>
                </c:pt>
                <c:pt idx="97">
                  <c:v>415000</c:v>
                </c:pt>
                <c:pt idx="98">
                  <c:v>420000</c:v>
                </c:pt>
                <c:pt idx="99">
                  <c:v>423000</c:v>
                </c:pt>
                <c:pt idx="100">
                  <c:v>425000</c:v>
                </c:pt>
                <c:pt idx="101">
                  <c:v>425000</c:v>
                </c:pt>
                <c:pt idx="102">
                  <c:v>425000</c:v>
                </c:pt>
                <c:pt idx="103">
                  <c:v>429950</c:v>
                </c:pt>
                <c:pt idx="104">
                  <c:v>430000</c:v>
                </c:pt>
                <c:pt idx="105">
                  <c:v>436000</c:v>
                </c:pt>
                <c:pt idx="106">
                  <c:v>437000</c:v>
                </c:pt>
                <c:pt idx="107">
                  <c:v>440000</c:v>
                </c:pt>
                <c:pt idx="108">
                  <c:v>442000</c:v>
                </c:pt>
                <c:pt idx="109">
                  <c:v>445000</c:v>
                </c:pt>
                <c:pt idx="110">
                  <c:v>445000</c:v>
                </c:pt>
                <c:pt idx="111">
                  <c:v>449000</c:v>
                </c:pt>
                <c:pt idx="112">
                  <c:v>450000</c:v>
                </c:pt>
                <c:pt idx="113">
                  <c:v>450000</c:v>
                </c:pt>
                <c:pt idx="114">
                  <c:v>455000</c:v>
                </c:pt>
                <c:pt idx="115">
                  <c:v>455000</c:v>
                </c:pt>
                <c:pt idx="116">
                  <c:v>455000</c:v>
                </c:pt>
                <c:pt idx="117">
                  <c:v>460000</c:v>
                </c:pt>
                <c:pt idx="118">
                  <c:v>465000</c:v>
                </c:pt>
                <c:pt idx="119">
                  <c:v>465000</c:v>
                </c:pt>
                <c:pt idx="120">
                  <c:v>465950</c:v>
                </c:pt>
                <c:pt idx="121">
                  <c:v>469000</c:v>
                </c:pt>
                <c:pt idx="122">
                  <c:v>470000</c:v>
                </c:pt>
                <c:pt idx="123">
                  <c:v>470000</c:v>
                </c:pt>
                <c:pt idx="124">
                  <c:v>475000</c:v>
                </c:pt>
                <c:pt idx="125">
                  <c:v>475000</c:v>
                </c:pt>
                <c:pt idx="126">
                  <c:v>475000</c:v>
                </c:pt>
                <c:pt idx="127">
                  <c:v>479000</c:v>
                </c:pt>
                <c:pt idx="128">
                  <c:v>485000</c:v>
                </c:pt>
                <c:pt idx="129">
                  <c:v>486000</c:v>
                </c:pt>
                <c:pt idx="130">
                  <c:v>487000</c:v>
                </c:pt>
                <c:pt idx="131">
                  <c:v>489000</c:v>
                </c:pt>
                <c:pt idx="132">
                  <c:v>498000</c:v>
                </c:pt>
                <c:pt idx="133">
                  <c:v>498000</c:v>
                </c:pt>
                <c:pt idx="134">
                  <c:v>500000</c:v>
                </c:pt>
                <c:pt idx="135">
                  <c:v>500000</c:v>
                </c:pt>
                <c:pt idx="136">
                  <c:v>503000</c:v>
                </c:pt>
                <c:pt idx="137">
                  <c:v>505000</c:v>
                </c:pt>
                <c:pt idx="138">
                  <c:v>505000</c:v>
                </c:pt>
                <c:pt idx="139">
                  <c:v>509500</c:v>
                </c:pt>
                <c:pt idx="140">
                  <c:v>512500</c:v>
                </c:pt>
                <c:pt idx="141">
                  <c:v>518000</c:v>
                </c:pt>
                <c:pt idx="142">
                  <c:v>519000</c:v>
                </c:pt>
                <c:pt idx="143">
                  <c:v>523000</c:v>
                </c:pt>
                <c:pt idx="144">
                  <c:v>525000</c:v>
                </c:pt>
                <c:pt idx="145">
                  <c:v>525000</c:v>
                </c:pt>
                <c:pt idx="146">
                  <c:v>526000</c:v>
                </c:pt>
                <c:pt idx="147">
                  <c:v>530000</c:v>
                </c:pt>
                <c:pt idx="148">
                  <c:v>530000</c:v>
                </c:pt>
                <c:pt idx="149">
                  <c:v>540000</c:v>
                </c:pt>
                <c:pt idx="150">
                  <c:v>540000</c:v>
                </c:pt>
                <c:pt idx="151">
                  <c:v>545000</c:v>
                </c:pt>
                <c:pt idx="152">
                  <c:v>547000</c:v>
                </c:pt>
                <c:pt idx="153">
                  <c:v>550000</c:v>
                </c:pt>
                <c:pt idx="154">
                  <c:v>555000</c:v>
                </c:pt>
                <c:pt idx="155">
                  <c:v>560000</c:v>
                </c:pt>
                <c:pt idx="156">
                  <c:v>560000</c:v>
                </c:pt>
                <c:pt idx="157">
                  <c:v>560000</c:v>
                </c:pt>
                <c:pt idx="158">
                  <c:v>563950</c:v>
                </c:pt>
                <c:pt idx="159">
                  <c:v>564500</c:v>
                </c:pt>
                <c:pt idx="160">
                  <c:v>565000</c:v>
                </c:pt>
                <c:pt idx="161">
                  <c:v>570000</c:v>
                </c:pt>
                <c:pt idx="162">
                  <c:v>572000</c:v>
                </c:pt>
                <c:pt idx="163">
                  <c:v>575000</c:v>
                </c:pt>
                <c:pt idx="164">
                  <c:v>580000</c:v>
                </c:pt>
                <c:pt idx="165">
                  <c:v>580000</c:v>
                </c:pt>
                <c:pt idx="166">
                  <c:v>585000</c:v>
                </c:pt>
                <c:pt idx="167">
                  <c:v>590000</c:v>
                </c:pt>
                <c:pt idx="168">
                  <c:v>596000</c:v>
                </c:pt>
                <c:pt idx="169">
                  <c:v>597500</c:v>
                </c:pt>
                <c:pt idx="170">
                  <c:v>599000</c:v>
                </c:pt>
                <c:pt idx="171">
                  <c:v>599000</c:v>
                </c:pt>
                <c:pt idx="172">
                  <c:v>600000</c:v>
                </c:pt>
                <c:pt idx="173">
                  <c:v>619000</c:v>
                </c:pt>
                <c:pt idx="174">
                  <c:v>620000</c:v>
                </c:pt>
                <c:pt idx="175">
                  <c:v>620000</c:v>
                </c:pt>
                <c:pt idx="176">
                  <c:v>625000</c:v>
                </c:pt>
                <c:pt idx="177">
                  <c:v>640000</c:v>
                </c:pt>
                <c:pt idx="178">
                  <c:v>649950</c:v>
                </c:pt>
                <c:pt idx="179">
                  <c:v>650000</c:v>
                </c:pt>
                <c:pt idx="180">
                  <c:v>655000</c:v>
                </c:pt>
                <c:pt idx="181">
                  <c:v>659000</c:v>
                </c:pt>
                <c:pt idx="182">
                  <c:v>659950</c:v>
                </c:pt>
                <c:pt idx="183">
                  <c:v>660000</c:v>
                </c:pt>
                <c:pt idx="184">
                  <c:v>670000</c:v>
                </c:pt>
                <c:pt idx="185">
                  <c:v>672000</c:v>
                </c:pt>
                <c:pt idx="186">
                  <c:v>680000</c:v>
                </c:pt>
                <c:pt idx="187">
                  <c:v>680000</c:v>
                </c:pt>
                <c:pt idx="188">
                  <c:v>689000</c:v>
                </c:pt>
                <c:pt idx="189">
                  <c:v>690000</c:v>
                </c:pt>
                <c:pt idx="190">
                  <c:v>691500</c:v>
                </c:pt>
                <c:pt idx="191">
                  <c:v>699000</c:v>
                </c:pt>
                <c:pt idx="192">
                  <c:v>700000</c:v>
                </c:pt>
                <c:pt idx="193">
                  <c:v>700000</c:v>
                </c:pt>
                <c:pt idx="194">
                  <c:v>700000</c:v>
                </c:pt>
                <c:pt idx="195">
                  <c:v>705000</c:v>
                </c:pt>
                <c:pt idx="196">
                  <c:v>710000</c:v>
                </c:pt>
                <c:pt idx="197">
                  <c:v>712000</c:v>
                </c:pt>
                <c:pt idx="198">
                  <c:v>720000</c:v>
                </c:pt>
                <c:pt idx="199">
                  <c:v>730000</c:v>
                </c:pt>
                <c:pt idx="200">
                  <c:v>732500</c:v>
                </c:pt>
                <c:pt idx="201">
                  <c:v>733000</c:v>
                </c:pt>
                <c:pt idx="202">
                  <c:v>739000</c:v>
                </c:pt>
                <c:pt idx="203">
                  <c:v>740000</c:v>
                </c:pt>
                <c:pt idx="204">
                  <c:v>749950</c:v>
                </c:pt>
                <c:pt idx="205">
                  <c:v>750000</c:v>
                </c:pt>
                <c:pt idx="206">
                  <c:v>752888</c:v>
                </c:pt>
                <c:pt idx="207">
                  <c:v>759950</c:v>
                </c:pt>
                <c:pt idx="208">
                  <c:v>763000</c:v>
                </c:pt>
                <c:pt idx="209">
                  <c:v>765000</c:v>
                </c:pt>
                <c:pt idx="210">
                  <c:v>766000</c:v>
                </c:pt>
                <c:pt idx="211">
                  <c:v>772000</c:v>
                </c:pt>
                <c:pt idx="212">
                  <c:v>780000</c:v>
                </c:pt>
                <c:pt idx="213">
                  <c:v>780000</c:v>
                </c:pt>
                <c:pt idx="214">
                  <c:v>798750</c:v>
                </c:pt>
                <c:pt idx="215">
                  <c:v>800000</c:v>
                </c:pt>
                <c:pt idx="216">
                  <c:v>806000</c:v>
                </c:pt>
                <c:pt idx="217">
                  <c:v>809000</c:v>
                </c:pt>
                <c:pt idx="218">
                  <c:v>819000</c:v>
                </c:pt>
                <c:pt idx="219">
                  <c:v>820000</c:v>
                </c:pt>
                <c:pt idx="220">
                  <c:v>830000</c:v>
                </c:pt>
                <c:pt idx="221">
                  <c:v>831000</c:v>
                </c:pt>
                <c:pt idx="222">
                  <c:v>838000</c:v>
                </c:pt>
                <c:pt idx="223">
                  <c:v>838400</c:v>
                </c:pt>
                <c:pt idx="224">
                  <c:v>840000</c:v>
                </c:pt>
                <c:pt idx="225">
                  <c:v>850000</c:v>
                </c:pt>
                <c:pt idx="226">
                  <c:v>851000</c:v>
                </c:pt>
                <c:pt idx="227">
                  <c:v>855000</c:v>
                </c:pt>
                <c:pt idx="228">
                  <c:v>885000</c:v>
                </c:pt>
                <c:pt idx="229">
                  <c:v>891000</c:v>
                </c:pt>
                <c:pt idx="230">
                  <c:v>896000</c:v>
                </c:pt>
                <c:pt idx="231">
                  <c:v>898000</c:v>
                </c:pt>
                <c:pt idx="232">
                  <c:v>898000</c:v>
                </c:pt>
                <c:pt idx="233">
                  <c:v>906000</c:v>
                </c:pt>
                <c:pt idx="234">
                  <c:v>906000</c:v>
                </c:pt>
                <c:pt idx="235">
                  <c:v>912000</c:v>
                </c:pt>
                <c:pt idx="236">
                  <c:v>932990</c:v>
                </c:pt>
                <c:pt idx="237">
                  <c:v>954500</c:v>
                </c:pt>
                <c:pt idx="238">
                  <c:v>982000</c:v>
                </c:pt>
                <c:pt idx="239">
                  <c:v>985000</c:v>
                </c:pt>
                <c:pt idx="240">
                  <c:v>995000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63C-F940-A7EE-7E478E9F5608}"/>
            </c:ext>
          </c:extLst>
        </c:ser>
        <c:ser>
          <c:idx val="1"/>
          <c:order val="1"/>
          <c:tx>
            <c:v>Predicted Y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HouseSales_data!$Z$238:$Z$478</c:f>
              <c:numCache>
                <c:formatCode>General</c:formatCode>
                <c:ptCount val="241"/>
                <c:pt idx="0">
                  <c:v>1090</c:v>
                </c:pt>
                <c:pt idx="1">
                  <c:v>1240</c:v>
                </c:pt>
                <c:pt idx="2">
                  <c:v>1390</c:v>
                </c:pt>
                <c:pt idx="3">
                  <c:v>2030</c:v>
                </c:pt>
                <c:pt idx="4">
                  <c:v>1340</c:v>
                </c:pt>
                <c:pt idx="5">
                  <c:v>1560</c:v>
                </c:pt>
                <c:pt idx="6">
                  <c:v>1460</c:v>
                </c:pt>
                <c:pt idx="7">
                  <c:v>1470</c:v>
                </c:pt>
                <c:pt idx="8">
                  <c:v>1520</c:v>
                </c:pt>
                <c:pt idx="9">
                  <c:v>2060</c:v>
                </c:pt>
                <c:pt idx="10">
                  <c:v>1530</c:v>
                </c:pt>
                <c:pt idx="11">
                  <c:v>1710</c:v>
                </c:pt>
                <c:pt idx="12">
                  <c:v>1670</c:v>
                </c:pt>
                <c:pt idx="13">
                  <c:v>1670</c:v>
                </c:pt>
                <c:pt idx="14">
                  <c:v>1010</c:v>
                </c:pt>
                <c:pt idx="15">
                  <c:v>1920</c:v>
                </c:pt>
                <c:pt idx="16">
                  <c:v>2050</c:v>
                </c:pt>
                <c:pt idx="17">
                  <c:v>1370</c:v>
                </c:pt>
                <c:pt idx="18">
                  <c:v>1650</c:v>
                </c:pt>
                <c:pt idx="19">
                  <c:v>1700</c:v>
                </c:pt>
                <c:pt idx="20">
                  <c:v>2100</c:v>
                </c:pt>
                <c:pt idx="21">
                  <c:v>1420</c:v>
                </c:pt>
                <c:pt idx="22">
                  <c:v>1520</c:v>
                </c:pt>
                <c:pt idx="23">
                  <c:v>1670</c:v>
                </c:pt>
                <c:pt idx="24">
                  <c:v>2600</c:v>
                </c:pt>
                <c:pt idx="25">
                  <c:v>1660</c:v>
                </c:pt>
                <c:pt idx="26">
                  <c:v>2160</c:v>
                </c:pt>
                <c:pt idx="27">
                  <c:v>1610</c:v>
                </c:pt>
                <c:pt idx="28">
                  <c:v>1940</c:v>
                </c:pt>
                <c:pt idx="29">
                  <c:v>1980</c:v>
                </c:pt>
                <c:pt idx="30">
                  <c:v>1870</c:v>
                </c:pt>
                <c:pt idx="31">
                  <c:v>1390</c:v>
                </c:pt>
                <c:pt idx="32">
                  <c:v>2099</c:v>
                </c:pt>
                <c:pt idx="33">
                  <c:v>1677</c:v>
                </c:pt>
                <c:pt idx="34">
                  <c:v>1600</c:v>
                </c:pt>
                <c:pt idx="35">
                  <c:v>1750</c:v>
                </c:pt>
                <c:pt idx="36">
                  <c:v>1880</c:v>
                </c:pt>
                <c:pt idx="37">
                  <c:v>2140</c:v>
                </c:pt>
                <c:pt idx="38">
                  <c:v>1870</c:v>
                </c:pt>
                <c:pt idx="39">
                  <c:v>1760</c:v>
                </c:pt>
                <c:pt idx="40">
                  <c:v>1190</c:v>
                </c:pt>
                <c:pt idx="41">
                  <c:v>1890</c:v>
                </c:pt>
                <c:pt idx="42">
                  <c:v>2660</c:v>
                </c:pt>
                <c:pt idx="43">
                  <c:v>1654</c:v>
                </c:pt>
                <c:pt idx="44">
                  <c:v>1760</c:v>
                </c:pt>
                <c:pt idx="45">
                  <c:v>2610</c:v>
                </c:pt>
                <c:pt idx="46">
                  <c:v>2223</c:v>
                </c:pt>
                <c:pt idx="47">
                  <c:v>1760</c:v>
                </c:pt>
                <c:pt idx="48">
                  <c:v>1590</c:v>
                </c:pt>
                <c:pt idx="49">
                  <c:v>1890</c:v>
                </c:pt>
                <c:pt idx="50">
                  <c:v>2110</c:v>
                </c:pt>
                <c:pt idx="51">
                  <c:v>2240</c:v>
                </c:pt>
                <c:pt idx="52">
                  <c:v>1770</c:v>
                </c:pt>
                <c:pt idx="53">
                  <c:v>2340</c:v>
                </c:pt>
                <c:pt idx="54">
                  <c:v>2380</c:v>
                </c:pt>
                <c:pt idx="55">
                  <c:v>2100</c:v>
                </c:pt>
                <c:pt idx="56">
                  <c:v>1170</c:v>
                </c:pt>
                <c:pt idx="57">
                  <c:v>1460</c:v>
                </c:pt>
                <c:pt idx="58">
                  <c:v>2235</c:v>
                </c:pt>
                <c:pt idx="59">
                  <c:v>2390</c:v>
                </c:pt>
                <c:pt idx="60">
                  <c:v>1240</c:v>
                </c:pt>
                <c:pt idx="61">
                  <c:v>1930</c:v>
                </c:pt>
                <c:pt idx="62">
                  <c:v>2560</c:v>
                </c:pt>
                <c:pt idx="63">
                  <c:v>3390</c:v>
                </c:pt>
                <c:pt idx="64">
                  <c:v>2610</c:v>
                </c:pt>
                <c:pt idx="65">
                  <c:v>1370</c:v>
                </c:pt>
                <c:pt idx="66">
                  <c:v>1960</c:v>
                </c:pt>
                <c:pt idx="67">
                  <c:v>1940</c:v>
                </c:pt>
                <c:pt idx="68">
                  <c:v>3010</c:v>
                </c:pt>
                <c:pt idx="69">
                  <c:v>2080</c:v>
                </c:pt>
                <c:pt idx="70">
                  <c:v>2610</c:v>
                </c:pt>
                <c:pt idx="71">
                  <c:v>1360</c:v>
                </c:pt>
                <c:pt idx="72">
                  <c:v>1860</c:v>
                </c:pt>
                <c:pt idx="73">
                  <c:v>2120</c:v>
                </c:pt>
                <c:pt idx="74">
                  <c:v>1240</c:v>
                </c:pt>
                <c:pt idx="75">
                  <c:v>2800</c:v>
                </c:pt>
                <c:pt idx="76">
                  <c:v>1540</c:v>
                </c:pt>
                <c:pt idx="77">
                  <c:v>1730</c:v>
                </c:pt>
                <c:pt idx="78">
                  <c:v>2070</c:v>
                </c:pt>
                <c:pt idx="79">
                  <c:v>2120</c:v>
                </c:pt>
                <c:pt idx="80">
                  <c:v>1800</c:v>
                </c:pt>
                <c:pt idx="81">
                  <c:v>2580</c:v>
                </c:pt>
                <c:pt idx="82">
                  <c:v>2300</c:v>
                </c:pt>
                <c:pt idx="83">
                  <c:v>1650</c:v>
                </c:pt>
                <c:pt idx="84">
                  <c:v>1860</c:v>
                </c:pt>
                <c:pt idx="85">
                  <c:v>1320</c:v>
                </c:pt>
                <c:pt idx="86">
                  <c:v>2270</c:v>
                </c:pt>
                <c:pt idx="87">
                  <c:v>1800</c:v>
                </c:pt>
                <c:pt idx="88">
                  <c:v>2130</c:v>
                </c:pt>
                <c:pt idx="89">
                  <c:v>2050</c:v>
                </c:pt>
                <c:pt idx="90">
                  <c:v>1170</c:v>
                </c:pt>
                <c:pt idx="91">
                  <c:v>2393</c:v>
                </c:pt>
                <c:pt idx="92">
                  <c:v>1960</c:v>
                </c:pt>
                <c:pt idx="93">
                  <c:v>1840</c:v>
                </c:pt>
                <c:pt idx="94">
                  <c:v>2800</c:v>
                </c:pt>
                <c:pt idx="95">
                  <c:v>1800</c:v>
                </c:pt>
                <c:pt idx="96">
                  <c:v>2600</c:v>
                </c:pt>
                <c:pt idx="97">
                  <c:v>1620</c:v>
                </c:pt>
                <c:pt idx="98">
                  <c:v>1620</c:v>
                </c:pt>
                <c:pt idx="99">
                  <c:v>2320</c:v>
                </c:pt>
                <c:pt idx="100">
                  <c:v>1120</c:v>
                </c:pt>
                <c:pt idx="101">
                  <c:v>2270</c:v>
                </c:pt>
                <c:pt idx="102">
                  <c:v>1900</c:v>
                </c:pt>
                <c:pt idx="103">
                  <c:v>2320</c:v>
                </c:pt>
                <c:pt idx="104">
                  <c:v>1540</c:v>
                </c:pt>
                <c:pt idx="105">
                  <c:v>1150</c:v>
                </c:pt>
                <c:pt idx="106">
                  <c:v>1890</c:v>
                </c:pt>
                <c:pt idx="107">
                  <c:v>2060</c:v>
                </c:pt>
                <c:pt idx="108">
                  <c:v>2080</c:v>
                </c:pt>
                <c:pt idx="109">
                  <c:v>1240</c:v>
                </c:pt>
                <c:pt idx="110">
                  <c:v>1860</c:v>
                </c:pt>
                <c:pt idx="111">
                  <c:v>1560</c:v>
                </c:pt>
                <c:pt idx="112">
                  <c:v>1760</c:v>
                </c:pt>
                <c:pt idx="113">
                  <c:v>1680</c:v>
                </c:pt>
                <c:pt idx="114">
                  <c:v>1180</c:v>
                </c:pt>
                <c:pt idx="115">
                  <c:v>3360</c:v>
                </c:pt>
                <c:pt idx="116">
                  <c:v>2380</c:v>
                </c:pt>
                <c:pt idx="117">
                  <c:v>1453</c:v>
                </c:pt>
                <c:pt idx="118">
                  <c:v>1390</c:v>
                </c:pt>
                <c:pt idx="119">
                  <c:v>2190</c:v>
                </c:pt>
                <c:pt idx="120">
                  <c:v>2340</c:v>
                </c:pt>
                <c:pt idx="121">
                  <c:v>3550</c:v>
                </c:pt>
                <c:pt idx="122">
                  <c:v>2310</c:v>
                </c:pt>
                <c:pt idx="123">
                  <c:v>1500</c:v>
                </c:pt>
                <c:pt idx="124">
                  <c:v>1440</c:v>
                </c:pt>
                <c:pt idx="125">
                  <c:v>2370</c:v>
                </c:pt>
                <c:pt idx="126">
                  <c:v>2040</c:v>
                </c:pt>
                <c:pt idx="127">
                  <c:v>2370</c:v>
                </c:pt>
                <c:pt idx="128">
                  <c:v>1500</c:v>
                </c:pt>
                <c:pt idx="129">
                  <c:v>3560</c:v>
                </c:pt>
                <c:pt idx="130">
                  <c:v>2400</c:v>
                </c:pt>
                <c:pt idx="131">
                  <c:v>2120</c:v>
                </c:pt>
                <c:pt idx="132">
                  <c:v>2270</c:v>
                </c:pt>
                <c:pt idx="133">
                  <c:v>3402</c:v>
                </c:pt>
                <c:pt idx="134">
                  <c:v>2990</c:v>
                </c:pt>
                <c:pt idx="135">
                  <c:v>2260</c:v>
                </c:pt>
                <c:pt idx="136">
                  <c:v>2190</c:v>
                </c:pt>
                <c:pt idx="137">
                  <c:v>2350</c:v>
                </c:pt>
                <c:pt idx="138">
                  <c:v>2790</c:v>
                </c:pt>
                <c:pt idx="139">
                  <c:v>1590</c:v>
                </c:pt>
                <c:pt idx="140">
                  <c:v>1900</c:v>
                </c:pt>
                <c:pt idx="141">
                  <c:v>1740</c:v>
                </c:pt>
                <c:pt idx="142">
                  <c:v>1950</c:v>
                </c:pt>
                <c:pt idx="143">
                  <c:v>3180</c:v>
                </c:pt>
                <c:pt idx="144">
                  <c:v>2310</c:v>
                </c:pt>
                <c:pt idx="145">
                  <c:v>2530</c:v>
                </c:pt>
                <c:pt idx="146">
                  <c:v>2000</c:v>
                </c:pt>
                <c:pt idx="147">
                  <c:v>3150</c:v>
                </c:pt>
                <c:pt idx="148">
                  <c:v>2150</c:v>
                </c:pt>
                <c:pt idx="149">
                  <c:v>1720</c:v>
                </c:pt>
                <c:pt idx="150">
                  <c:v>2850</c:v>
                </c:pt>
                <c:pt idx="151">
                  <c:v>1430</c:v>
                </c:pt>
                <c:pt idx="152">
                  <c:v>1570</c:v>
                </c:pt>
                <c:pt idx="153">
                  <c:v>1980</c:v>
                </c:pt>
                <c:pt idx="154">
                  <c:v>2180</c:v>
                </c:pt>
                <c:pt idx="155">
                  <c:v>2060</c:v>
                </c:pt>
                <c:pt idx="156">
                  <c:v>1300</c:v>
                </c:pt>
                <c:pt idx="157">
                  <c:v>2630</c:v>
                </c:pt>
                <c:pt idx="158">
                  <c:v>3050</c:v>
                </c:pt>
                <c:pt idx="159">
                  <c:v>3100</c:v>
                </c:pt>
                <c:pt idx="160">
                  <c:v>2030</c:v>
                </c:pt>
                <c:pt idx="161">
                  <c:v>3420</c:v>
                </c:pt>
                <c:pt idx="162">
                  <c:v>1830</c:v>
                </c:pt>
                <c:pt idx="163">
                  <c:v>3800</c:v>
                </c:pt>
                <c:pt idx="164">
                  <c:v>1640</c:v>
                </c:pt>
                <c:pt idx="165">
                  <c:v>3250</c:v>
                </c:pt>
                <c:pt idx="166">
                  <c:v>2330</c:v>
                </c:pt>
                <c:pt idx="167">
                  <c:v>2490</c:v>
                </c:pt>
                <c:pt idx="168">
                  <c:v>2270</c:v>
                </c:pt>
                <c:pt idx="169">
                  <c:v>2150</c:v>
                </c:pt>
                <c:pt idx="170">
                  <c:v>1960</c:v>
                </c:pt>
                <c:pt idx="171">
                  <c:v>2120</c:v>
                </c:pt>
                <c:pt idx="172">
                  <c:v>2540</c:v>
                </c:pt>
                <c:pt idx="173">
                  <c:v>1990</c:v>
                </c:pt>
                <c:pt idx="174">
                  <c:v>2910</c:v>
                </c:pt>
                <c:pt idx="175">
                  <c:v>2210</c:v>
                </c:pt>
                <c:pt idx="176">
                  <c:v>2020</c:v>
                </c:pt>
                <c:pt idx="177">
                  <c:v>2970</c:v>
                </c:pt>
                <c:pt idx="178">
                  <c:v>3310</c:v>
                </c:pt>
                <c:pt idx="179">
                  <c:v>2100</c:v>
                </c:pt>
                <c:pt idx="180">
                  <c:v>2370</c:v>
                </c:pt>
                <c:pt idx="181">
                  <c:v>2090</c:v>
                </c:pt>
                <c:pt idx="182">
                  <c:v>1610</c:v>
                </c:pt>
                <c:pt idx="183">
                  <c:v>2510</c:v>
                </c:pt>
                <c:pt idx="184">
                  <c:v>2570</c:v>
                </c:pt>
                <c:pt idx="185">
                  <c:v>2440</c:v>
                </c:pt>
                <c:pt idx="186">
                  <c:v>1820</c:v>
                </c:pt>
                <c:pt idx="187">
                  <c:v>3620</c:v>
                </c:pt>
                <c:pt idx="188">
                  <c:v>3250</c:v>
                </c:pt>
                <c:pt idx="189">
                  <c:v>2430</c:v>
                </c:pt>
                <c:pt idx="190">
                  <c:v>2600</c:v>
                </c:pt>
                <c:pt idx="191">
                  <c:v>2440</c:v>
                </c:pt>
                <c:pt idx="192">
                  <c:v>2080</c:v>
                </c:pt>
                <c:pt idx="193">
                  <c:v>2440</c:v>
                </c:pt>
                <c:pt idx="194">
                  <c:v>2490</c:v>
                </c:pt>
                <c:pt idx="195">
                  <c:v>3000</c:v>
                </c:pt>
                <c:pt idx="196">
                  <c:v>2780</c:v>
                </c:pt>
                <c:pt idx="197">
                  <c:v>3400</c:v>
                </c:pt>
                <c:pt idx="198">
                  <c:v>2100</c:v>
                </c:pt>
                <c:pt idx="199">
                  <c:v>2190</c:v>
                </c:pt>
                <c:pt idx="200">
                  <c:v>2470</c:v>
                </c:pt>
                <c:pt idx="201">
                  <c:v>2160</c:v>
                </c:pt>
                <c:pt idx="202">
                  <c:v>2800</c:v>
                </c:pt>
                <c:pt idx="203">
                  <c:v>3050</c:v>
                </c:pt>
                <c:pt idx="204">
                  <c:v>2370</c:v>
                </c:pt>
                <c:pt idx="205">
                  <c:v>1760</c:v>
                </c:pt>
                <c:pt idx="206">
                  <c:v>2420</c:v>
                </c:pt>
                <c:pt idx="207">
                  <c:v>3100</c:v>
                </c:pt>
                <c:pt idx="208">
                  <c:v>1360</c:v>
                </c:pt>
                <c:pt idx="209">
                  <c:v>2660</c:v>
                </c:pt>
                <c:pt idx="210">
                  <c:v>2270</c:v>
                </c:pt>
                <c:pt idx="211">
                  <c:v>2110</c:v>
                </c:pt>
                <c:pt idx="212">
                  <c:v>2206</c:v>
                </c:pt>
                <c:pt idx="213">
                  <c:v>3420</c:v>
                </c:pt>
                <c:pt idx="214">
                  <c:v>2160</c:v>
                </c:pt>
                <c:pt idx="215">
                  <c:v>2450</c:v>
                </c:pt>
                <c:pt idx="216">
                  <c:v>2500</c:v>
                </c:pt>
                <c:pt idx="217">
                  <c:v>2590</c:v>
                </c:pt>
                <c:pt idx="218">
                  <c:v>3176</c:v>
                </c:pt>
                <c:pt idx="219">
                  <c:v>2440</c:v>
                </c:pt>
                <c:pt idx="220">
                  <c:v>3400</c:v>
                </c:pt>
                <c:pt idx="221">
                  <c:v>2240</c:v>
                </c:pt>
                <c:pt idx="222">
                  <c:v>3310</c:v>
                </c:pt>
                <c:pt idx="223">
                  <c:v>2620</c:v>
                </c:pt>
                <c:pt idx="224">
                  <c:v>2060</c:v>
                </c:pt>
                <c:pt idx="225">
                  <c:v>5440</c:v>
                </c:pt>
                <c:pt idx="226">
                  <c:v>2660</c:v>
                </c:pt>
                <c:pt idx="227">
                  <c:v>2480</c:v>
                </c:pt>
                <c:pt idx="228">
                  <c:v>4090</c:v>
                </c:pt>
                <c:pt idx="229">
                  <c:v>2330</c:v>
                </c:pt>
                <c:pt idx="230">
                  <c:v>3560</c:v>
                </c:pt>
                <c:pt idx="231">
                  <c:v>2470</c:v>
                </c:pt>
                <c:pt idx="232">
                  <c:v>3700</c:v>
                </c:pt>
                <c:pt idx="233">
                  <c:v>2030</c:v>
                </c:pt>
                <c:pt idx="234">
                  <c:v>2480</c:v>
                </c:pt>
                <c:pt idx="235">
                  <c:v>2979</c:v>
                </c:pt>
                <c:pt idx="236">
                  <c:v>3640</c:v>
                </c:pt>
                <c:pt idx="237">
                  <c:v>2440</c:v>
                </c:pt>
                <c:pt idx="238">
                  <c:v>2790</c:v>
                </c:pt>
                <c:pt idx="239">
                  <c:v>2720</c:v>
                </c:pt>
                <c:pt idx="240">
                  <c:v>2340</c:v>
                </c:pt>
              </c:numCache>
            </c:numRef>
          </c:xVal>
          <c:yVal>
            <c:numRef>
              <c:f>HouseSales_data!$HX$26:$HX$266</c:f>
              <c:numCache>
                <c:formatCode>General</c:formatCode>
                <c:ptCount val="241"/>
                <c:pt idx="0">
                  <c:v>324311.75847595034</c:v>
                </c:pt>
                <c:pt idx="1">
                  <c:v>348849.84858725494</c:v>
                </c:pt>
                <c:pt idx="2">
                  <c:v>373387.93869855953</c:v>
                </c:pt>
                <c:pt idx="3">
                  <c:v>478083.78984012589</c:v>
                </c:pt>
                <c:pt idx="4">
                  <c:v>365208.57532812469</c:v>
                </c:pt>
                <c:pt idx="5">
                  <c:v>401197.77415803808</c:v>
                </c:pt>
                <c:pt idx="6">
                  <c:v>384839.04741716839</c:v>
                </c:pt>
                <c:pt idx="7">
                  <c:v>386474.92009125534</c:v>
                </c:pt>
                <c:pt idx="8">
                  <c:v>394654.28346169018</c:v>
                </c:pt>
                <c:pt idx="9">
                  <c:v>482991.40786238678</c:v>
                </c:pt>
                <c:pt idx="10">
                  <c:v>396290.15613577719</c:v>
                </c:pt>
                <c:pt idx="11">
                  <c:v>425735.86426934268</c:v>
                </c:pt>
                <c:pt idx="12">
                  <c:v>419192.37357299484</c:v>
                </c:pt>
                <c:pt idx="13">
                  <c:v>419192.37357299484</c:v>
                </c:pt>
                <c:pt idx="14">
                  <c:v>311224.77708325454</c:v>
                </c:pt>
                <c:pt idx="15">
                  <c:v>460089.19042516919</c:v>
                </c:pt>
                <c:pt idx="16">
                  <c:v>481355.53518829984</c:v>
                </c:pt>
                <c:pt idx="17">
                  <c:v>370116.19335038558</c:v>
                </c:pt>
                <c:pt idx="18">
                  <c:v>415920.62822482089</c:v>
                </c:pt>
                <c:pt idx="19">
                  <c:v>424099.99159525573</c:v>
                </c:pt>
                <c:pt idx="20">
                  <c:v>489534.89855873468</c:v>
                </c:pt>
                <c:pt idx="21">
                  <c:v>378295.55672082049</c:v>
                </c:pt>
                <c:pt idx="22">
                  <c:v>394654.28346169018</c:v>
                </c:pt>
                <c:pt idx="23">
                  <c:v>419192.37357299484</c:v>
                </c:pt>
                <c:pt idx="24">
                  <c:v>571328.53226308338</c:v>
                </c:pt>
                <c:pt idx="25">
                  <c:v>417556.50089890783</c:v>
                </c:pt>
                <c:pt idx="26">
                  <c:v>499350.13460325653</c:v>
                </c:pt>
                <c:pt idx="27">
                  <c:v>409377.13752847299</c:v>
                </c:pt>
                <c:pt idx="28">
                  <c:v>463360.93577334314</c:v>
                </c:pt>
                <c:pt idx="29">
                  <c:v>469904.42646969104</c:v>
                </c:pt>
                <c:pt idx="30">
                  <c:v>451909.82705473428</c:v>
                </c:pt>
                <c:pt idx="31">
                  <c:v>373387.93869855953</c:v>
                </c:pt>
                <c:pt idx="32">
                  <c:v>489371.31129132601</c:v>
                </c:pt>
                <c:pt idx="33">
                  <c:v>420337.48444485571</c:v>
                </c:pt>
                <c:pt idx="34">
                  <c:v>407741.26485438598</c:v>
                </c:pt>
                <c:pt idx="35">
                  <c:v>432279.35496569058</c:v>
                </c:pt>
                <c:pt idx="36">
                  <c:v>453545.69972882129</c:v>
                </c:pt>
                <c:pt idx="37">
                  <c:v>496078.38925508258</c:v>
                </c:pt>
                <c:pt idx="38">
                  <c:v>451909.82705473428</c:v>
                </c:pt>
                <c:pt idx="39">
                  <c:v>433915.22763977759</c:v>
                </c:pt>
                <c:pt idx="40">
                  <c:v>340670.48521682003</c:v>
                </c:pt>
                <c:pt idx="41">
                  <c:v>455181.57240290823</c:v>
                </c:pt>
                <c:pt idx="42">
                  <c:v>581143.76830760529</c:v>
                </c:pt>
                <c:pt idx="43">
                  <c:v>416574.97729445563</c:v>
                </c:pt>
                <c:pt idx="44">
                  <c:v>433915.22763977759</c:v>
                </c:pt>
                <c:pt idx="45">
                  <c:v>572964.40493717045</c:v>
                </c:pt>
                <c:pt idx="46">
                  <c:v>509656.13245000446</c:v>
                </c:pt>
                <c:pt idx="47">
                  <c:v>433915.22763977759</c:v>
                </c:pt>
                <c:pt idx="48">
                  <c:v>406105.39218029904</c:v>
                </c:pt>
                <c:pt idx="49">
                  <c:v>455181.57240290823</c:v>
                </c:pt>
                <c:pt idx="50">
                  <c:v>491170.77123282169</c:v>
                </c:pt>
                <c:pt idx="51">
                  <c:v>512437.11599595234</c:v>
                </c:pt>
                <c:pt idx="52">
                  <c:v>435551.10031386453</c:v>
                </c:pt>
                <c:pt idx="53">
                  <c:v>528795.84273682209</c:v>
                </c:pt>
                <c:pt idx="54">
                  <c:v>535339.33343316999</c:v>
                </c:pt>
                <c:pt idx="55">
                  <c:v>489534.89855873468</c:v>
                </c:pt>
                <c:pt idx="56">
                  <c:v>337398.73986864614</c:v>
                </c:pt>
                <c:pt idx="57">
                  <c:v>384839.04741716839</c:v>
                </c:pt>
                <c:pt idx="58">
                  <c:v>511619.17965890886</c:v>
                </c:pt>
                <c:pt idx="59">
                  <c:v>536975.20610725693</c:v>
                </c:pt>
                <c:pt idx="60">
                  <c:v>348849.84858725494</c:v>
                </c:pt>
                <c:pt idx="61">
                  <c:v>461725.06309925613</c:v>
                </c:pt>
                <c:pt idx="62">
                  <c:v>564785.0415667356</c:v>
                </c:pt>
                <c:pt idx="63">
                  <c:v>700562.47351595433</c:v>
                </c:pt>
                <c:pt idx="64">
                  <c:v>572964.40493717045</c:v>
                </c:pt>
                <c:pt idx="65">
                  <c:v>370116.19335038558</c:v>
                </c:pt>
                <c:pt idx="66">
                  <c:v>466632.68112151709</c:v>
                </c:pt>
                <c:pt idx="67">
                  <c:v>463360.93577334314</c:v>
                </c:pt>
                <c:pt idx="68">
                  <c:v>638399.31190064934</c:v>
                </c:pt>
                <c:pt idx="69">
                  <c:v>486263.15321056073</c:v>
                </c:pt>
                <c:pt idx="70">
                  <c:v>572964.40493717045</c:v>
                </c:pt>
                <c:pt idx="71">
                  <c:v>368480.32067629858</c:v>
                </c:pt>
                <c:pt idx="72">
                  <c:v>450273.95438064734</c:v>
                </c:pt>
                <c:pt idx="73">
                  <c:v>492806.64390690863</c:v>
                </c:pt>
                <c:pt idx="74">
                  <c:v>348849.84858725494</c:v>
                </c:pt>
                <c:pt idx="75">
                  <c:v>604045.98574482289</c:v>
                </c:pt>
                <c:pt idx="76">
                  <c:v>397926.02880986419</c:v>
                </c:pt>
                <c:pt idx="77">
                  <c:v>429007.60961751663</c:v>
                </c:pt>
                <c:pt idx="78">
                  <c:v>484627.28053647379</c:v>
                </c:pt>
                <c:pt idx="79">
                  <c:v>492806.64390690863</c:v>
                </c:pt>
                <c:pt idx="80">
                  <c:v>440458.71833612549</c:v>
                </c:pt>
                <c:pt idx="81">
                  <c:v>568056.78691490949</c:v>
                </c:pt>
                <c:pt idx="82">
                  <c:v>522252.35204047419</c:v>
                </c:pt>
                <c:pt idx="83">
                  <c:v>415920.62822482089</c:v>
                </c:pt>
                <c:pt idx="84">
                  <c:v>450273.95438064734</c:v>
                </c:pt>
                <c:pt idx="85">
                  <c:v>361936.82997995068</c:v>
                </c:pt>
                <c:pt idx="86">
                  <c:v>517344.73401821329</c:v>
                </c:pt>
                <c:pt idx="87">
                  <c:v>440458.71833612549</c:v>
                </c:pt>
                <c:pt idx="88">
                  <c:v>494442.51658099564</c:v>
                </c:pt>
                <c:pt idx="89">
                  <c:v>481355.53518829984</c:v>
                </c:pt>
                <c:pt idx="90">
                  <c:v>337398.73986864614</c:v>
                </c:pt>
                <c:pt idx="91">
                  <c:v>537465.96790948301</c:v>
                </c:pt>
                <c:pt idx="92">
                  <c:v>466632.68112151709</c:v>
                </c:pt>
                <c:pt idx="93">
                  <c:v>447002.20903247339</c:v>
                </c:pt>
                <c:pt idx="94">
                  <c:v>604045.98574482289</c:v>
                </c:pt>
                <c:pt idx="95">
                  <c:v>440458.71833612549</c:v>
                </c:pt>
                <c:pt idx="96">
                  <c:v>571328.53226308338</c:v>
                </c:pt>
                <c:pt idx="97">
                  <c:v>411013.01020255993</c:v>
                </c:pt>
                <c:pt idx="98">
                  <c:v>411013.01020255993</c:v>
                </c:pt>
                <c:pt idx="99">
                  <c:v>525524.0973886482</c:v>
                </c:pt>
                <c:pt idx="100">
                  <c:v>329219.37649821123</c:v>
                </c:pt>
                <c:pt idx="101">
                  <c:v>517344.73401821329</c:v>
                </c:pt>
                <c:pt idx="102">
                  <c:v>456817.44507699524</c:v>
                </c:pt>
                <c:pt idx="103">
                  <c:v>525524.0973886482</c:v>
                </c:pt>
                <c:pt idx="104">
                  <c:v>397926.02880986419</c:v>
                </c:pt>
                <c:pt idx="105">
                  <c:v>334126.99452047213</c:v>
                </c:pt>
                <c:pt idx="106">
                  <c:v>455181.57240290823</c:v>
                </c:pt>
                <c:pt idx="107">
                  <c:v>482991.40786238678</c:v>
                </c:pt>
                <c:pt idx="108">
                  <c:v>486263.15321056073</c:v>
                </c:pt>
                <c:pt idx="109">
                  <c:v>348849.84858725494</c:v>
                </c:pt>
                <c:pt idx="110">
                  <c:v>450273.95438064734</c:v>
                </c:pt>
                <c:pt idx="111">
                  <c:v>401197.77415803808</c:v>
                </c:pt>
                <c:pt idx="112">
                  <c:v>433915.22763977759</c:v>
                </c:pt>
                <c:pt idx="113">
                  <c:v>420828.24624708178</c:v>
                </c:pt>
                <c:pt idx="114">
                  <c:v>339034.61254273308</c:v>
                </c:pt>
                <c:pt idx="115">
                  <c:v>695654.85549369338</c:v>
                </c:pt>
                <c:pt idx="116">
                  <c:v>535339.33343316999</c:v>
                </c:pt>
                <c:pt idx="117">
                  <c:v>383693.93654530752</c:v>
                </c:pt>
                <c:pt idx="118">
                  <c:v>373387.93869855953</c:v>
                </c:pt>
                <c:pt idx="119">
                  <c:v>504257.75262551749</c:v>
                </c:pt>
                <c:pt idx="120">
                  <c:v>528795.84273682209</c:v>
                </c:pt>
                <c:pt idx="121">
                  <c:v>726736.43630134594</c:v>
                </c:pt>
                <c:pt idx="122">
                  <c:v>523888.22471456113</c:v>
                </c:pt>
                <c:pt idx="123">
                  <c:v>391382.53811351629</c:v>
                </c:pt>
                <c:pt idx="124">
                  <c:v>381567.30206899438</c:v>
                </c:pt>
                <c:pt idx="125">
                  <c:v>533703.46075908304</c:v>
                </c:pt>
                <c:pt idx="126">
                  <c:v>479719.66251421283</c:v>
                </c:pt>
                <c:pt idx="127">
                  <c:v>533703.46075908304</c:v>
                </c:pt>
                <c:pt idx="128">
                  <c:v>391382.53811351629</c:v>
                </c:pt>
                <c:pt idx="129">
                  <c:v>728372.308975433</c:v>
                </c:pt>
                <c:pt idx="130">
                  <c:v>538611.078781344</c:v>
                </c:pt>
                <c:pt idx="131">
                  <c:v>492806.64390690863</c:v>
                </c:pt>
                <c:pt idx="132">
                  <c:v>517344.73401821329</c:v>
                </c:pt>
                <c:pt idx="133">
                  <c:v>702525.52072485862</c:v>
                </c:pt>
                <c:pt idx="134">
                  <c:v>635127.56655247533</c:v>
                </c:pt>
                <c:pt idx="135">
                  <c:v>515708.86134412629</c:v>
                </c:pt>
                <c:pt idx="136">
                  <c:v>504257.75262551749</c:v>
                </c:pt>
                <c:pt idx="137">
                  <c:v>530431.71541090903</c:v>
                </c:pt>
                <c:pt idx="138">
                  <c:v>602410.11307073594</c:v>
                </c:pt>
                <c:pt idx="139">
                  <c:v>406105.39218029904</c:v>
                </c:pt>
                <c:pt idx="140">
                  <c:v>456817.44507699524</c:v>
                </c:pt>
                <c:pt idx="141">
                  <c:v>430643.48229160364</c:v>
                </c:pt>
                <c:pt idx="142">
                  <c:v>464996.80844743008</c:v>
                </c:pt>
                <c:pt idx="143">
                  <c:v>666209.14736012788</c:v>
                </c:pt>
                <c:pt idx="144">
                  <c:v>523888.22471456113</c:v>
                </c:pt>
                <c:pt idx="145">
                  <c:v>559877.42354447464</c:v>
                </c:pt>
                <c:pt idx="146">
                  <c:v>473176.17181786493</c:v>
                </c:pt>
                <c:pt idx="147">
                  <c:v>661301.52933786693</c:v>
                </c:pt>
                <c:pt idx="148">
                  <c:v>497714.26192916959</c:v>
                </c:pt>
                <c:pt idx="149">
                  <c:v>427371.73694342969</c:v>
                </c:pt>
                <c:pt idx="150">
                  <c:v>612225.34911525773</c:v>
                </c:pt>
                <c:pt idx="151">
                  <c:v>379931.42939490743</c:v>
                </c:pt>
                <c:pt idx="152">
                  <c:v>402833.64683212503</c:v>
                </c:pt>
                <c:pt idx="153">
                  <c:v>469904.42646969104</c:v>
                </c:pt>
                <c:pt idx="154">
                  <c:v>502621.87995143048</c:v>
                </c:pt>
                <c:pt idx="155">
                  <c:v>482991.40786238678</c:v>
                </c:pt>
                <c:pt idx="156">
                  <c:v>358665.08463177679</c:v>
                </c:pt>
                <c:pt idx="157">
                  <c:v>576236.15028534434</c:v>
                </c:pt>
                <c:pt idx="158">
                  <c:v>644942.80259699724</c:v>
                </c:pt>
                <c:pt idx="159">
                  <c:v>653122.16596743208</c:v>
                </c:pt>
                <c:pt idx="160">
                  <c:v>478083.78984012589</c:v>
                </c:pt>
                <c:pt idx="161">
                  <c:v>705470.09153821529</c:v>
                </c:pt>
                <c:pt idx="162">
                  <c:v>445366.33635838638</c:v>
                </c:pt>
                <c:pt idx="163">
                  <c:v>767633.2531535204</c:v>
                </c:pt>
                <c:pt idx="164">
                  <c:v>414284.75555073388</c:v>
                </c:pt>
                <c:pt idx="165">
                  <c:v>677660.25607873662</c:v>
                </c:pt>
                <c:pt idx="166">
                  <c:v>527159.97006273502</c:v>
                </c:pt>
                <c:pt idx="167">
                  <c:v>553333.93284812663</c:v>
                </c:pt>
                <c:pt idx="168">
                  <c:v>517344.73401821329</c:v>
                </c:pt>
                <c:pt idx="169">
                  <c:v>497714.26192916959</c:v>
                </c:pt>
                <c:pt idx="170">
                  <c:v>466632.68112151709</c:v>
                </c:pt>
                <c:pt idx="171">
                  <c:v>492806.64390690863</c:v>
                </c:pt>
                <c:pt idx="172">
                  <c:v>561513.29621856159</c:v>
                </c:pt>
                <c:pt idx="173">
                  <c:v>471540.29914377799</c:v>
                </c:pt>
                <c:pt idx="174">
                  <c:v>622040.58515977953</c:v>
                </c:pt>
                <c:pt idx="175">
                  <c:v>507529.49797369144</c:v>
                </c:pt>
                <c:pt idx="176">
                  <c:v>476447.91716603888</c:v>
                </c:pt>
                <c:pt idx="177">
                  <c:v>631855.82120430144</c:v>
                </c:pt>
                <c:pt idx="178">
                  <c:v>687475.49212325853</c:v>
                </c:pt>
                <c:pt idx="179">
                  <c:v>489534.89855873468</c:v>
                </c:pt>
                <c:pt idx="180">
                  <c:v>533703.46075908304</c:v>
                </c:pt>
                <c:pt idx="181">
                  <c:v>487899.02588464774</c:v>
                </c:pt>
                <c:pt idx="182">
                  <c:v>409377.13752847299</c:v>
                </c:pt>
                <c:pt idx="183">
                  <c:v>556605.67819630064</c:v>
                </c:pt>
                <c:pt idx="184">
                  <c:v>566420.91424082243</c:v>
                </c:pt>
                <c:pt idx="185">
                  <c:v>545154.56947769178</c:v>
                </c:pt>
                <c:pt idx="186">
                  <c:v>443730.46368429944</c:v>
                </c:pt>
                <c:pt idx="187">
                  <c:v>738187.54501995468</c:v>
                </c:pt>
                <c:pt idx="188">
                  <c:v>677660.25607873662</c:v>
                </c:pt>
                <c:pt idx="189">
                  <c:v>543518.69680360483</c:v>
                </c:pt>
                <c:pt idx="190">
                  <c:v>571328.53226308338</c:v>
                </c:pt>
                <c:pt idx="191">
                  <c:v>545154.56947769178</c:v>
                </c:pt>
                <c:pt idx="192">
                  <c:v>486263.15321056073</c:v>
                </c:pt>
                <c:pt idx="193">
                  <c:v>545154.56947769178</c:v>
                </c:pt>
                <c:pt idx="194">
                  <c:v>553333.93284812663</c:v>
                </c:pt>
                <c:pt idx="195">
                  <c:v>636763.43922656239</c:v>
                </c:pt>
                <c:pt idx="196">
                  <c:v>600774.24039664888</c:v>
                </c:pt>
                <c:pt idx="197">
                  <c:v>702198.3461900414</c:v>
                </c:pt>
                <c:pt idx="198">
                  <c:v>489534.89855873468</c:v>
                </c:pt>
                <c:pt idx="199">
                  <c:v>504257.75262551749</c:v>
                </c:pt>
                <c:pt idx="200">
                  <c:v>550062.18749995274</c:v>
                </c:pt>
                <c:pt idx="201">
                  <c:v>499350.13460325653</c:v>
                </c:pt>
                <c:pt idx="202">
                  <c:v>604045.98574482289</c:v>
                </c:pt>
                <c:pt idx="203">
                  <c:v>644942.80259699724</c:v>
                </c:pt>
                <c:pt idx="204">
                  <c:v>533703.46075908304</c:v>
                </c:pt>
                <c:pt idx="205">
                  <c:v>433915.22763977759</c:v>
                </c:pt>
                <c:pt idx="206">
                  <c:v>541882.82412951789</c:v>
                </c:pt>
                <c:pt idx="207">
                  <c:v>653122.16596743208</c:v>
                </c:pt>
                <c:pt idx="208">
                  <c:v>368480.32067629858</c:v>
                </c:pt>
                <c:pt idx="209">
                  <c:v>581143.76830760529</c:v>
                </c:pt>
                <c:pt idx="210">
                  <c:v>517344.73401821329</c:v>
                </c:pt>
                <c:pt idx="211">
                  <c:v>491170.77123282169</c:v>
                </c:pt>
                <c:pt idx="212">
                  <c:v>506875.14890405664</c:v>
                </c:pt>
                <c:pt idx="213">
                  <c:v>705470.09153821529</c:v>
                </c:pt>
                <c:pt idx="214">
                  <c:v>499350.13460325653</c:v>
                </c:pt>
                <c:pt idx="215">
                  <c:v>546790.44215177884</c:v>
                </c:pt>
                <c:pt idx="216">
                  <c:v>554969.80552221369</c:v>
                </c:pt>
                <c:pt idx="217">
                  <c:v>569692.65958899644</c:v>
                </c:pt>
                <c:pt idx="218">
                  <c:v>665554.7982904932</c:v>
                </c:pt>
                <c:pt idx="219">
                  <c:v>545154.56947769178</c:v>
                </c:pt>
                <c:pt idx="220">
                  <c:v>702198.3461900414</c:v>
                </c:pt>
                <c:pt idx="221">
                  <c:v>512437.11599595234</c:v>
                </c:pt>
                <c:pt idx="222">
                  <c:v>687475.49212325853</c:v>
                </c:pt>
                <c:pt idx="223">
                  <c:v>574600.27761125728</c:v>
                </c:pt>
                <c:pt idx="224">
                  <c:v>482991.40786238678</c:v>
                </c:pt>
                <c:pt idx="225">
                  <c:v>1035916.371703784</c:v>
                </c:pt>
                <c:pt idx="226">
                  <c:v>581143.76830760529</c:v>
                </c:pt>
                <c:pt idx="227">
                  <c:v>551698.0601740398</c:v>
                </c:pt>
                <c:pt idx="228">
                  <c:v>815073.56070204265</c:v>
                </c:pt>
                <c:pt idx="229">
                  <c:v>527159.97006273502</c:v>
                </c:pt>
                <c:pt idx="230">
                  <c:v>728372.308975433</c:v>
                </c:pt>
                <c:pt idx="231">
                  <c:v>550062.18749995274</c:v>
                </c:pt>
                <c:pt idx="232">
                  <c:v>751274.52641265048</c:v>
                </c:pt>
                <c:pt idx="233">
                  <c:v>478083.78984012589</c:v>
                </c:pt>
                <c:pt idx="234">
                  <c:v>551698.0601740398</c:v>
                </c:pt>
                <c:pt idx="235">
                  <c:v>633328.10661097965</c:v>
                </c:pt>
                <c:pt idx="236">
                  <c:v>741459.2903681288</c:v>
                </c:pt>
                <c:pt idx="237">
                  <c:v>545154.56947769178</c:v>
                </c:pt>
                <c:pt idx="238">
                  <c:v>602410.11307073594</c:v>
                </c:pt>
                <c:pt idx="239">
                  <c:v>590959.00435212709</c:v>
                </c:pt>
                <c:pt idx="240">
                  <c:v>528795.84273682209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E63C-F940-A7EE-7E478E9F56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848387856"/>
        <c:axId val="2075134992"/>
      </c:scatterChart>
      <c:valAx>
        <c:axId val="-18483878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X Variable 1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75134992"/>
        <c:crosses val="autoZero"/>
        <c:crossBetween val="midCat"/>
      </c:valAx>
      <c:valAx>
        <c:axId val="2075134992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tr-TR"/>
                  <a:t>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84838785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X Variable 1  Residual Plot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HouseSales_data!$Z$479:$Z$504</c:f>
              <c:numCache>
                <c:formatCode>General</c:formatCode>
                <c:ptCount val="26"/>
                <c:pt idx="0">
                  <c:v>1850</c:v>
                </c:pt>
                <c:pt idx="1">
                  <c:v>1320</c:v>
                </c:pt>
                <c:pt idx="2">
                  <c:v>2090</c:v>
                </c:pt>
                <c:pt idx="3">
                  <c:v>3760</c:v>
                </c:pt>
                <c:pt idx="4">
                  <c:v>2200</c:v>
                </c:pt>
                <c:pt idx="5">
                  <c:v>2120</c:v>
                </c:pt>
                <c:pt idx="6">
                  <c:v>2240</c:v>
                </c:pt>
                <c:pt idx="7">
                  <c:v>2700</c:v>
                </c:pt>
                <c:pt idx="8">
                  <c:v>1290</c:v>
                </c:pt>
                <c:pt idx="9">
                  <c:v>1520</c:v>
                </c:pt>
                <c:pt idx="10">
                  <c:v>2910</c:v>
                </c:pt>
                <c:pt idx="11">
                  <c:v>3870</c:v>
                </c:pt>
                <c:pt idx="12">
                  <c:v>3270</c:v>
                </c:pt>
                <c:pt idx="13">
                  <c:v>2260</c:v>
                </c:pt>
                <c:pt idx="14">
                  <c:v>3420</c:v>
                </c:pt>
                <c:pt idx="15">
                  <c:v>3600</c:v>
                </c:pt>
                <c:pt idx="16">
                  <c:v>1920</c:v>
                </c:pt>
                <c:pt idx="17">
                  <c:v>3000</c:v>
                </c:pt>
                <c:pt idx="18">
                  <c:v>4000</c:v>
                </c:pt>
                <c:pt idx="19">
                  <c:v>3190</c:v>
                </c:pt>
                <c:pt idx="20">
                  <c:v>2060</c:v>
                </c:pt>
                <c:pt idx="21">
                  <c:v>3840</c:v>
                </c:pt>
                <c:pt idx="22">
                  <c:v>3070</c:v>
                </c:pt>
                <c:pt idx="23">
                  <c:v>4210</c:v>
                </c:pt>
                <c:pt idx="24">
                  <c:v>3640</c:v>
                </c:pt>
                <c:pt idx="25">
                  <c:v>3050</c:v>
                </c:pt>
              </c:numCache>
            </c:numRef>
          </c:xVal>
          <c:yVal>
            <c:numRef>
              <c:f>HouseSales_data!$II$26:$II$51</c:f>
              <c:numCache>
                <c:formatCode>General</c:formatCode>
                <c:ptCount val="26"/>
                <c:pt idx="0">
                  <c:v>-290038.65189252119</c:v>
                </c:pt>
                <c:pt idx="1">
                  <c:v>-121204.68000276567</c:v>
                </c:pt>
                <c:pt idx="2">
                  <c:v>-164227.62029542937</c:v>
                </c:pt>
                <c:pt idx="3">
                  <c:v>-316559.19209899846</c:v>
                </c:pt>
                <c:pt idx="4">
                  <c:v>-126230.8974800955</c:v>
                </c:pt>
                <c:pt idx="5">
                  <c:v>-49001.241345792776</c:v>
                </c:pt>
                <c:pt idx="6">
                  <c:v>-50595.725547246868</c:v>
                </c:pt>
                <c:pt idx="7">
                  <c:v>-60841.248319487553</c:v>
                </c:pt>
                <c:pt idx="8">
                  <c:v>113068.94104759779</c:v>
                </c:pt>
                <c:pt idx="9">
                  <c:v>97971.179661477567</c:v>
                </c:pt>
                <c:pt idx="10">
                  <c:v>-43706.595672032097</c:v>
                </c:pt>
                <c:pt idx="11">
                  <c:v>-113462.46928366472</c:v>
                </c:pt>
                <c:pt idx="12">
                  <c:v>-42990.048276394373</c:v>
                </c:pt>
                <c:pt idx="13">
                  <c:v>68221.86041917745</c:v>
                </c:pt>
                <c:pt idx="14">
                  <c:v>-52314.153528211871</c:v>
                </c:pt>
                <c:pt idx="15">
                  <c:v>-68999.879830393009</c:v>
                </c:pt>
                <c:pt idx="16">
                  <c:v>121822.89898996393</c:v>
                </c:pt>
                <c:pt idx="17">
                  <c:v>24472.541176877334</c:v>
                </c:pt>
                <c:pt idx="18">
                  <c:v>-84648.160501906648</c:v>
                </c:pt>
                <c:pt idx="19">
                  <c:v>80739.607857908355</c:v>
                </c:pt>
                <c:pt idx="20">
                  <c:v>239046.00075493427</c:v>
                </c:pt>
                <c:pt idx="21">
                  <c:v>84811.151766698807</c:v>
                </c:pt>
                <c:pt idx="22">
                  <c:v>178834.09205936245</c:v>
                </c:pt>
                <c:pt idx="23">
                  <c:v>89180.492145548807</c:v>
                </c:pt>
                <c:pt idx="24">
                  <c:v>205635.29210245563</c:v>
                </c:pt>
                <c:pt idx="25">
                  <c:v>281016.50609293813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BD1-AF4D-902D-8A4A4CE5F5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815033088"/>
        <c:axId val="2058881568"/>
      </c:scatterChart>
      <c:valAx>
        <c:axId val="-181503308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X Variable 1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58881568"/>
        <c:crosses val="autoZero"/>
        <c:crossBetween val="midCat"/>
      </c:valAx>
      <c:valAx>
        <c:axId val="2058881568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Residuals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81503308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X Variable 1 Line Fit  Plot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Y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HouseSales_data!$Z$479:$Z$504</c:f>
              <c:numCache>
                <c:formatCode>General</c:formatCode>
                <c:ptCount val="26"/>
                <c:pt idx="0">
                  <c:v>1850</c:v>
                </c:pt>
                <c:pt idx="1">
                  <c:v>1320</c:v>
                </c:pt>
                <c:pt idx="2">
                  <c:v>2090</c:v>
                </c:pt>
                <c:pt idx="3">
                  <c:v>3760</c:v>
                </c:pt>
                <c:pt idx="4">
                  <c:v>2200</c:v>
                </c:pt>
                <c:pt idx="5">
                  <c:v>2120</c:v>
                </c:pt>
                <c:pt idx="6">
                  <c:v>2240</c:v>
                </c:pt>
                <c:pt idx="7">
                  <c:v>2700</c:v>
                </c:pt>
                <c:pt idx="8">
                  <c:v>1290</c:v>
                </c:pt>
                <c:pt idx="9">
                  <c:v>1520</c:v>
                </c:pt>
                <c:pt idx="10">
                  <c:v>2910</c:v>
                </c:pt>
                <c:pt idx="11">
                  <c:v>3870</c:v>
                </c:pt>
                <c:pt idx="12">
                  <c:v>3270</c:v>
                </c:pt>
                <c:pt idx="13">
                  <c:v>2260</c:v>
                </c:pt>
                <c:pt idx="14">
                  <c:v>3420</c:v>
                </c:pt>
                <c:pt idx="15">
                  <c:v>3600</c:v>
                </c:pt>
                <c:pt idx="16">
                  <c:v>1920</c:v>
                </c:pt>
                <c:pt idx="17">
                  <c:v>3000</c:v>
                </c:pt>
                <c:pt idx="18">
                  <c:v>4000</c:v>
                </c:pt>
                <c:pt idx="19">
                  <c:v>3190</c:v>
                </c:pt>
                <c:pt idx="20">
                  <c:v>2060</c:v>
                </c:pt>
                <c:pt idx="21">
                  <c:v>3840</c:v>
                </c:pt>
                <c:pt idx="22">
                  <c:v>3070</c:v>
                </c:pt>
                <c:pt idx="23">
                  <c:v>4210</c:v>
                </c:pt>
                <c:pt idx="24">
                  <c:v>3640</c:v>
                </c:pt>
                <c:pt idx="25">
                  <c:v>3050</c:v>
                </c:pt>
              </c:numCache>
            </c:numRef>
          </c:xVal>
          <c:yVal>
            <c:numRef>
              <c:f>HouseSales_data!$W$479:$W$504</c:f>
              <c:numCache>
                <c:formatCode>General</c:formatCode>
                <c:ptCount val="26"/>
                <c:pt idx="0">
                  <c:v>248000</c:v>
                </c:pt>
                <c:pt idx="1">
                  <c:v>359000</c:v>
                </c:pt>
                <c:pt idx="2">
                  <c:v>400000</c:v>
                </c:pt>
                <c:pt idx="3">
                  <c:v>429900</c:v>
                </c:pt>
                <c:pt idx="4">
                  <c:v>450000</c:v>
                </c:pt>
                <c:pt idx="5">
                  <c:v>518500</c:v>
                </c:pt>
                <c:pt idx="6">
                  <c:v>530000</c:v>
                </c:pt>
                <c:pt idx="7">
                  <c:v>569950</c:v>
                </c:pt>
                <c:pt idx="8">
                  <c:v>590000</c:v>
                </c:pt>
                <c:pt idx="9">
                  <c:v>600000</c:v>
                </c:pt>
                <c:pt idx="10">
                  <c:v>610000</c:v>
                </c:pt>
                <c:pt idx="11">
                  <c:v>645000</c:v>
                </c:pt>
                <c:pt idx="12">
                  <c:v>650000</c:v>
                </c:pt>
                <c:pt idx="13">
                  <c:v>651000</c:v>
                </c:pt>
                <c:pt idx="14">
                  <c:v>657044</c:v>
                </c:pt>
                <c:pt idx="15">
                  <c:v>660000</c:v>
                </c:pt>
                <c:pt idx="16">
                  <c:v>667500</c:v>
                </c:pt>
                <c:pt idx="17">
                  <c:v>688000</c:v>
                </c:pt>
                <c:pt idx="18">
                  <c:v>688000</c:v>
                </c:pt>
                <c:pt idx="19">
                  <c:v>765000</c:v>
                </c:pt>
                <c:pt idx="20">
                  <c:v>800000</c:v>
                </c:pt>
                <c:pt idx="21">
                  <c:v>840000</c:v>
                </c:pt>
                <c:pt idx="22">
                  <c:v>850000</c:v>
                </c:pt>
                <c:pt idx="23">
                  <c:v>884744</c:v>
                </c:pt>
                <c:pt idx="24">
                  <c:v>939000</c:v>
                </c:pt>
                <c:pt idx="25">
                  <c:v>950000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871-6147-971E-DE5AC1896C14}"/>
            </c:ext>
          </c:extLst>
        </c:ser>
        <c:ser>
          <c:idx val="1"/>
          <c:order val="1"/>
          <c:tx>
            <c:v>Predicted Y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HouseSales_data!$Z$479:$Z$504</c:f>
              <c:numCache>
                <c:formatCode>General</c:formatCode>
                <c:ptCount val="26"/>
                <c:pt idx="0">
                  <c:v>1850</c:v>
                </c:pt>
                <c:pt idx="1">
                  <c:v>1320</c:v>
                </c:pt>
                <c:pt idx="2">
                  <c:v>2090</c:v>
                </c:pt>
                <c:pt idx="3">
                  <c:v>3760</c:v>
                </c:pt>
                <c:pt idx="4">
                  <c:v>2200</c:v>
                </c:pt>
                <c:pt idx="5">
                  <c:v>2120</c:v>
                </c:pt>
                <c:pt idx="6">
                  <c:v>2240</c:v>
                </c:pt>
                <c:pt idx="7">
                  <c:v>2700</c:v>
                </c:pt>
                <c:pt idx="8">
                  <c:v>1290</c:v>
                </c:pt>
                <c:pt idx="9">
                  <c:v>1520</c:v>
                </c:pt>
                <c:pt idx="10">
                  <c:v>2910</c:v>
                </c:pt>
                <c:pt idx="11">
                  <c:v>3870</c:v>
                </c:pt>
                <c:pt idx="12">
                  <c:v>3270</c:v>
                </c:pt>
                <c:pt idx="13">
                  <c:v>2260</c:v>
                </c:pt>
                <c:pt idx="14">
                  <c:v>3420</c:v>
                </c:pt>
                <c:pt idx="15">
                  <c:v>3600</c:v>
                </c:pt>
                <c:pt idx="16">
                  <c:v>1920</c:v>
                </c:pt>
                <c:pt idx="17">
                  <c:v>3000</c:v>
                </c:pt>
                <c:pt idx="18">
                  <c:v>4000</c:v>
                </c:pt>
                <c:pt idx="19">
                  <c:v>3190</c:v>
                </c:pt>
                <c:pt idx="20">
                  <c:v>2060</c:v>
                </c:pt>
                <c:pt idx="21">
                  <c:v>3840</c:v>
                </c:pt>
                <c:pt idx="22">
                  <c:v>3070</c:v>
                </c:pt>
                <c:pt idx="23">
                  <c:v>4210</c:v>
                </c:pt>
                <c:pt idx="24">
                  <c:v>3640</c:v>
                </c:pt>
                <c:pt idx="25">
                  <c:v>3050</c:v>
                </c:pt>
              </c:numCache>
            </c:numRef>
          </c:xVal>
          <c:yVal>
            <c:numRef>
              <c:f>HouseSales_data!$IH$26:$IH$51</c:f>
              <c:numCache>
                <c:formatCode>General</c:formatCode>
                <c:ptCount val="26"/>
                <c:pt idx="0">
                  <c:v>538038.65189252119</c:v>
                </c:pt>
                <c:pt idx="1">
                  <c:v>480204.68000276567</c:v>
                </c:pt>
                <c:pt idx="2">
                  <c:v>564227.62029542937</c:v>
                </c:pt>
                <c:pt idx="3">
                  <c:v>746459.19209899846</c:v>
                </c:pt>
                <c:pt idx="4">
                  <c:v>576230.8974800955</c:v>
                </c:pt>
                <c:pt idx="5">
                  <c:v>567501.24134579278</c:v>
                </c:pt>
                <c:pt idx="6">
                  <c:v>580595.72554724687</c:v>
                </c:pt>
                <c:pt idx="7">
                  <c:v>630791.24831948755</c:v>
                </c:pt>
                <c:pt idx="8">
                  <c:v>476931.05895240221</c:v>
                </c:pt>
                <c:pt idx="9">
                  <c:v>502028.82033852243</c:v>
                </c:pt>
                <c:pt idx="10">
                  <c:v>653706.5956720321</c:v>
                </c:pt>
                <c:pt idx="11">
                  <c:v>758462.46928366472</c:v>
                </c:pt>
                <c:pt idx="12">
                  <c:v>692990.04827639437</c:v>
                </c:pt>
                <c:pt idx="13">
                  <c:v>582778.13958082255</c:v>
                </c:pt>
                <c:pt idx="14">
                  <c:v>709358.15352821187</c:v>
                </c:pt>
                <c:pt idx="15">
                  <c:v>728999.87983039301</c:v>
                </c:pt>
                <c:pt idx="16">
                  <c:v>545677.10101003607</c:v>
                </c:pt>
                <c:pt idx="17">
                  <c:v>663527.45882312267</c:v>
                </c:pt>
                <c:pt idx="18">
                  <c:v>772648.16050190665</c:v>
                </c:pt>
                <c:pt idx="19">
                  <c:v>684260.39214209164</c:v>
                </c:pt>
                <c:pt idx="20">
                  <c:v>560953.99924506573</c:v>
                </c:pt>
                <c:pt idx="21">
                  <c:v>755188.84823330119</c:v>
                </c:pt>
                <c:pt idx="22">
                  <c:v>671165.90794063755</c:v>
                </c:pt>
                <c:pt idx="23">
                  <c:v>795563.50785445119</c:v>
                </c:pt>
                <c:pt idx="24">
                  <c:v>733364.70789754437</c:v>
                </c:pt>
                <c:pt idx="25">
                  <c:v>668983.49390706187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4871-6147-971E-DE5AC1896C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009007584"/>
        <c:axId val="2024132464"/>
      </c:scatterChart>
      <c:valAx>
        <c:axId val="-200900758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X Variable 1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24132464"/>
        <c:crosses val="autoZero"/>
        <c:crossBetween val="midCat"/>
      </c:valAx>
      <c:valAx>
        <c:axId val="2024132464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tr-TR"/>
                  <a:t>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200900758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X Variable 1  Residual Plot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HouseSales_data!$AG$5:$AG$12</c:f>
              <c:numCache>
                <c:formatCode>General</c:formatCode>
                <c:ptCount val="8"/>
                <c:pt idx="0">
                  <c:v>1010</c:v>
                </c:pt>
                <c:pt idx="1">
                  <c:v>960</c:v>
                </c:pt>
                <c:pt idx="2">
                  <c:v>730</c:v>
                </c:pt>
                <c:pt idx="3">
                  <c:v>1090</c:v>
                </c:pt>
                <c:pt idx="4">
                  <c:v>1420</c:v>
                </c:pt>
                <c:pt idx="5">
                  <c:v>910</c:v>
                </c:pt>
                <c:pt idx="6">
                  <c:v>833</c:v>
                </c:pt>
                <c:pt idx="7">
                  <c:v>1010</c:v>
                </c:pt>
              </c:numCache>
            </c:numRef>
          </c:xVal>
          <c:yVal>
            <c:numRef>
              <c:f>HouseSales_data!$IS$26:$IS$33</c:f>
              <c:numCache>
                <c:formatCode>General</c:formatCode>
                <c:ptCount val="8"/>
                <c:pt idx="0">
                  <c:v>-149717.50448171998</c:v>
                </c:pt>
                <c:pt idx="1">
                  <c:v>-130826.03616814746</c:v>
                </c:pt>
                <c:pt idx="2">
                  <c:v>-121925.28192571388</c:v>
                </c:pt>
                <c:pt idx="3">
                  <c:v>-75443.853783436003</c:v>
                </c:pt>
                <c:pt idx="4">
                  <c:v>-14627.544653014658</c:v>
                </c:pt>
                <c:pt idx="5">
                  <c:v>-51934.56785457494</c:v>
                </c:pt>
                <c:pt idx="6">
                  <c:v>191192.29334832676</c:v>
                </c:pt>
                <c:pt idx="7">
                  <c:v>353282.49551828002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4FF-C647-88B6-1D0CCDAE79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60291248"/>
        <c:axId val="2131081872"/>
      </c:scatterChart>
      <c:valAx>
        <c:axId val="206029124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X Variable 1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31081872"/>
        <c:crosses val="autoZero"/>
        <c:crossBetween val="midCat"/>
      </c:valAx>
      <c:valAx>
        <c:axId val="2131081872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Residuals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6029124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X Variable 1 Line Fit  Plot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Y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HouseSales_data!$AG$5:$AG$12</c:f>
              <c:numCache>
                <c:formatCode>General</c:formatCode>
                <c:ptCount val="8"/>
                <c:pt idx="0">
                  <c:v>1010</c:v>
                </c:pt>
                <c:pt idx="1">
                  <c:v>960</c:v>
                </c:pt>
                <c:pt idx="2">
                  <c:v>730</c:v>
                </c:pt>
                <c:pt idx="3">
                  <c:v>1090</c:v>
                </c:pt>
                <c:pt idx="4">
                  <c:v>1420</c:v>
                </c:pt>
                <c:pt idx="5">
                  <c:v>910</c:v>
                </c:pt>
                <c:pt idx="6">
                  <c:v>833</c:v>
                </c:pt>
                <c:pt idx="7">
                  <c:v>1010</c:v>
                </c:pt>
              </c:numCache>
            </c:numRef>
          </c:xVal>
          <c:yVal>
            <c:numRef>
              <c:f>HouseSales_data!$AD$5:$AD$12</c:f>
              <c:numCache>
                <c:formatCode>General</c:formatCode>
                <c:ptCount val="8"/>
                <c:pt idx="0">
                  <c:v>155000</c:v>
                </c:pt>
                <c:pt idx="1">
                  <c:v>180000</c:v>
                </c:pt>
                <c:pt idx="2">
                  <c:v>217000</c:v>
                </c:pt>
                <c:pt idx="3">
                  <c:v>219500</c:v>
                </c:pt>
                <c:pt idx="4">
                  <c:v>240000</c:v>
                </c:pt>
                <c:pt idx="5">
                  <c:v>265000</c:v>
                </c:pt>
                <c:pt idx="6">
                  <c:v>517534</c:v>
                </c:pt>
                <c:pt idx="7">
                  <c:v>658000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F31-7349-AB62-999F41E84F4B}"/>
            </c:ext>
          </c:extLst>
        </c:ser>
        <c:ser>
          <c:idx val="1"/>
          <c:order val="1"/>
          <c:tx>
            <c:v>Predicted Y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HouseSales_data!$AG$5:$AG$12</c:f>
              <c:numCache>
                <c:formatCode>General</c:formatCode>
                <c:ptCount val="8"/>
                <c:pt idx="0">
                  <c:v>1010</c:v>
                </c:pt>
                <c:pt idx="1">
                  <c:v>960</c:v>
                </c:pt>
                <c:pt idx="2">
                  <c:v>730</c:v>
                </c:pt>
                <c:pt idx="3">
                  <c:v>1090</c:v>
                </c:pt>
                <c:pt idx="4">
                  <c:v>1420</c:v>
                </c:pt>
                <c:pt idx="5">
                  <c:v>910</c:v>
                </c:pt>
                <c:pt idx="6">
                  <c:v>833</c:v>
                </c:pt>
                <c:pt idx="7">
                  <c:v>1010</c:v>
                </c:pt>
              </c:numCache>
            </c:numRef>
          </c:xVal>
          <c:yVal>
            <c:numRef>
              <c:f>HouseSales_data!$IR$26:$IR$33</c:f>
              <c:numCache>
                <c:formatCode>General</c:formatCode>
                <c:ptCount val="8"/>
                <c:pt idx="0">
                  <c:v>304717.50448171998</c:v>
                </c:pt>
                <c:pt idx="1">
                  <c:v>310826.03616814746</c:v>
                </c:pt>
                <c:pt idx="2">
                  <c:v>338925.28192571388</c:v>
                </c:pt>
                <c:pt idx="3">
                  <c:v>294943.853783436</c:v>
                </c:pt>
                <c:pt idx="4">
                  <c:v>254627.54465301466</c:v>
                </c:pt>
                <c:pt idx="5">
                  <c:v>316934.56785457494</c:v>
                </c:pt>
                <c:pt idx="6">
                  <c:v>326341.70665167324</c:v>
                </c:pt>
                <c:pt idx="7">
                  <c:v>304717.50448171998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F31-7349-AB62-999F41E84F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73218400"/>
        <c:axId val="-2008707344"/>
      </c:scatterChart>
      <c:valAx>
        <c:axId val="207321840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X Variable 1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2008707344"/>
        <c:crosses val="autoZero"/>
        <c:crossBetween val="midCat"/>
      </c:valAx>
      <c:valAx>
        <c:axId val="-2008707344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tr-TR"/>
                  <a:t>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7321840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X Variable 1  Residual Plot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HouseSales_data!$AG$13:$AG$66</c:f>
              <c:numCache>
                <c:formatCode>General</c:formatCode>
                <c:ptCount val="54"/>
                <c:pt idx="0">
                  <c:v>1230</c:v>
                </c:pt>
                <c:pt idx="1">
                  <c:v>1090</c:v>
                </c:pt>
                <c:pt idx="2">
                  <c:v>1790</c:v>
                </c:pt>
                <c:pt idx="3">
                  <c:v>1010</c:v>
                </c:pt>
                <c:pt idx="4">
                  <c:v>770</c:v>
                </c:pt>
                <c:pt idx="5">
                  <c:v>1100</c:v>
                </c:pt>
                <c:pt idx="6">
                  <c:v>1100</c:v>
                </c:pt>
                <c:pt idx="7">
                  <c:v>1370</c:v>
                </c:pt>
                <c:pt idx="8">
                  <c:v>1120</c:v>
                </c:pt>
                <c:pt idx="9">
                  <c:v>900</c:v>
                </c:pt>
                <c:pt idx="10">
                  <c:v>1040</c:v>
                </c:pt>
                <c:pt idx="11">
                  <c:v>710</c:v>
                </c:pt>
                <c:pt idx="12">
                  <c:v>1310</c:v>
                </c:pt>
                <c:pt idx="13">
                  <c:v>1120</c:v>
                </c:pt>
                <c:pt idx="14">
                  <c:v>900</c:v>
                </c:pt>
                <c:pt idx="15">
                  <c:v>2140</c:v>
                </c:pt>
                <c:pt idx="16">
                  <c:v>1140</c:v>
                </c:pt>
                <c:pt idx="17">
                  <c:v>590</c:v>
                </c:pt>
                <c:pt idx="18">
                  <c:v>1910</c:v>
                </c:pt>
                <c:pt idx="19">
                  <c:v>1470</c:v>
                </c:pt>
                <c:pt idx="20">
                  <c:v>990</c:v>
                </c:pt>
                <c:pt idx="21">
                  <c:v>1070</c:v>
                </c:pt>
                <c:pt idx="22">
                  <c:v>770</c:v>
                </c:pt>
                <c:pt idx="23">
                  <c:v>1650</c:v>
                </c:pt>
                <c:pt idx="24">
                  <c:v>670</c:v>
                </c:pt>
                <c:pt idx="25">
                  <c:v>1400</c:v>
                </c:pt>
                <c:pt idx="26">
                  <c:v>2080</c:v>
                </c:pt>
                <c:pt idx="27">
                  <c:v>980</c:v>
                </c:pt>
                <c:pt idx="28">
                  <c:v>890</c:v>
                </c:pt>
                <c:pt idx="29">
                  <c:v>720</c:v>
                </c:pt>
                <c:pt idx="30">
                  <c:v>1600</c:v>
                </c:pt>
                <c:pt idx="31">
                  <c:v>1250</c:v>
                </c:pt>
                <c:pt idx="32">
                  <c:v>1280</c:v>
                </c:pt>
                <c:pt idx="33">
                  <c:v>2300</c:v>
                </c:pt>
                <c:pt idx="34">
                  <c:v>1190</c:v>
                </c:pt>
                <c:pt idx="35">
                  <c:v>1180</c:v>
                </c:pt>
                <c:pt idx="36">
                  <c:v>1550</c:v>
                </c:pt>
                <c:pt idx="37">
                  <c:v>1240</c:v>
                </c:pt>
                <c:pt idx="38">
                  <c:v>1130</c:v>
                </c:pt>
                <c:pt idx="39">
                  <c:v>1250</c:v>
                </c:pt>
                <c:pt idx="40">
                  <c:v>1020</c:v>
                </c:pt>
                <c:pt idx="41">
                  <c:v>960</c:v>
                </c:pt>
                <c:pt idx="42">
                  <c:v>1840</c:v>
                </c:pt>
                <c:pt idx="43">
                  <c:v>1480</c:v>
                </c:pt>
                <c:pt idx="44">
                  <c:v>1600</c:v>
                </c:pt>
                <c:pt idx="45">
                  <c:v>920</c:v>
                </c:pt>
                <c:pt idx="46">
                  <c:v>1540</c:v>
                </c:pt>
                <c:pt idx="47">
                  <c:v>810</c:v>
                </c:pt>
                <c:pt idx="48">
                  <c:v>2380</c:v>
                </c:pt>
                <c:pt idx="49">
                  <c:v>1130</c:v>
                </c:pt>
                <c:pt idx="50">
                  <c:v>900</c:v>
                </c:pt>
                <c:pt idx="51">
                  <c:v>1060</c:v>
                </c:pt>
                <c:pt idx="52">
                  <c:v>1360</c:v>
                </c:pt>
                <c:pt idx="53">
                  <c:v>2206</c:v>
                </c:pt>
              </c:numCache>
            </c:numRef>
          </c:xVal>
          <c:yVal>
            <c:numRef>
              <c:f>HouseSales_data!$JC$26:$JC$79</c:f>
              <c:numCache>
                <c:formatCode>General</c:formatCode>
                <c:ptCount val="54"/>
                <c:pt idx="0">
                  <c:v>-179289.87917622243</c:v>
                </c:pt>
                <c:pt idx="1">
                  <c:v>-150484.44052686164</c:v>
                </c:pt>
                <c:pt idx="2">
                  <c:v>-168511.63377366553</c:v>
                </c:pt>
                <c:pt idx="3">
                  <c:v>-107409.90415579837</c:v>
                </c:pt>
                <c:pt idx="4">
                  <c:v>-88786.295042608399</c:v>
                </c:pt>
                <c:pt idx="5">
                  <c:v>-110256.25757324457</c:v>
                </c:pt>
                <c:pt idx="6">
                  <c:v>-104256.25757324457</c:v>
                </c:pt>
                <c:pt idx="7">
                  <c:v>-115145.31782558322</c:v>
                </c:pt>
                <c:pt idx="8">
                  <c:v>-93299.891666010371</c:v>
                </c:pt>
                <c:pt idx="9">
                  <c:v>-68819.916645586316</c:v>
                </c:pt>
                <c:pt idx="10">
                  <c:v>-77625.355294947047</c:v>
                </c:pt>
                <c:pt idx="11">
                  <c:v>-49155.392764310935</c:v>
                </c:pt>
                <c:pt idx="12">
                  <c:v>-94464.415547285695</c:v>
                </c:pt>
                <c:pt idx="13">
                  <c:v>-75899.891666010371</c:v>
                </c:pt>
                <c:pt idx="14">
                  <c:v>-53819.916645586316</c:v>
                </c:pt>
                <c:pt idx="15">
                  <c:v>-138025.2303970675</c:v>
                </c:pt>
                <c:pt idx="16">
                  <c:v>-57393.525758776232</c:v>
                </c:pt>
                <c:pt idx="17">
                  <c:v>-14893.588207716006</c:v>
                </c:pt>
                <c:pt idx="18">
                  <c:v>-116773.43833026051</c:v>
                </c:pt>
                <c:pt idx="19">
                  <c:v>-81813.488289412344</c:v>
                </c:pt>
                <c:pt idx="20">
                  <c:v>-40766.270063032513</c:v>
                </c:pt>
                <c:pt idx="21">
                  <c:v>-42940.806434095837</c:v>
                </c:pt>
                <c:pt idx="22">
                  <c:v>-3836.2950426083989</c:v>
                </c:pt>
                <c:pt idx="23">
                  <c:v>-71706.195124304795</c:v>
                </c:pt>
                <c:pt idx="24">
                  <c:v>17931.875421220699</c:v>
                </c:pt>
                <c:pt idx="25">
                  <c:v>-37510.768964731949</c:v>
                </c:pt>
                <c:pt idx="26">
                  <c:v>-89894.328118770034</c:v>
                </c:pt>
                <c:pt idx="27">
                  <c:v>-4994.4530166495824</c:v>
                </c:pt>
                <c:pt idx="28">
                  <c:v>4951.9004007966141</c:v>
                </c:pt>
                <c:pt idx="29">
                  <c:v>20072.790189306135</c:v>
                </c:pt>
                <c:pt idx="30">
                  <c:v>-46847.109892390203</c:v>
                </c:pt>
                <c:pt idx="31">
                  <c:v>-10833.51326898823</c:v>
                </c:pt>
                <c:pt idx="32">
                  <c:v>-8648.9644081370207</c:v>
                </c:pt>
                <c:pt idx="33">
                  <c:v>-83874.303139194148</c:v>
                </c:pt>
                <c:pt idx="34">
                  <c:v>9797.3890093092341</c:v>
                </c:pt>
                <c:pt idx="35">
                  <c:v>12569.206055692164</c:v>
                </c:pt>
                <c:pt idx="36">
                  <c:v>-15988.024660475668</c:v>
                </c:pt>
                <c:pt idx="37">
                  <c:v>14888.303777394642</c:v>
                </c:pt>
                <c:pt idx="38">
                  <c:v>25928.291287606698</c:v>
                </c:pt>
                <c:pt idx="39">
                  <c:v>44166.48673101177</c:v>
                </c:pt>
                <c:pt idx="40">
                  <c:v>75918.278797818755</c:v>
                </c:pt>
                <c:pt idx="41">
                  <c:v>81549.18107611622</c:v>
                </c:pt>
                <c:pt idx="42">
                  <c:v>23629.280994419882</c:v>
                </c:pt>
                <c:pt idx="43">
                  <c:v>74414.694664204726</c:v>
                </c:pt>
                <c:pt idx="44">
                  <c:v>92152.890107609797</c:v>
                </c:pt>
                <c:pt idx="45">
                  <c:v>146636.44926164788</c:v>
                </c:pt>
                <c:pt idx="46">
                  <c:v>101783.79238590726</c:v>
                </c:pt>
                <c:pt idx="47">
                  <c:v>178126.43677185994</c:v>
                </c:pt>
                <c:pt idx="48">
                  <c:v>61951.160489742528</c:v>
                </c:pt>
                <c:pt idx="49">
                  <c:v>163428.2912876067</c:v>
                </c:pt>
                <c:pt idx="50">
                  <c:v>186180.08335441368</c:v>
                </c:pt>
                <c:pt idx="51">
                  <c:v>218831.01061228709</c:v>
                </c:pt>
                <c:pt idx="52">
                  <c:v>448676.49922079971</c:v>
                </c:pt>
                <c:pt idx="53">
                  <c:v>400380.77709680528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FFA-304B-88ED-A0EA5FFD57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80047568"/>
        <c:axId val="1978294896"/>
      </c:scatterChart>
      <c:valAx>
        <c:axId val="208004756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X Variable 1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78294896"/>
        <c:crosses val="autoZero"/>
        <c:crossBetween val="midCat"/>
      </c:valAx>
      <c:valAx>
        <c:axId val="1978294896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Residuals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004756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X Variable 1 Line Fit  Plot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Y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HouseSales_data!$AG$13:$AG$66</c:f>
              <c:numCache>
                <c:formatCode>General</c:formatCode>
                <c:ptCount val="54"/>
                <c:pt idx="0">
                  <c:v>1230</c:v>
                </c:pt>
                <c:pt idx="1">
                  <c:v>1090</c:v>
                </c:pt>
                <c:pt idx="2">
                  <c:v>1790</c:v>
                </c:pt>
                <c:pt idx="3">
                  <c:v>1010</c:v>
                </c:pt>
                <c:pt idx="4">
                  <c:v>770</c:v>
                </c:pt>
                <c:pt idx="5">
                  <c:v>1100</c:v>
                </c:pt>
                <c:pt idx="6">
                  <c:v>1100</c:v>
                </c:pt>
                <c:pt idx="7">
                  <c:v>1370</c:v>
                </c:pt>
                <c:pt idx="8">
                  <c:v>1120</c:v>
                </c:pt>
                <c:pt idx="9">
                  <c:v>900</c:v>
                </c:pt>
                <c:pt idx="10">
                  <c:v>1040</c:v>
                </c:pt>
                <c:pt idx="11">
                  <c:v>710</c:v>
                </c:pt>
                <c:pt idx="12">
                  <c:v>1310</c:v>
                </c:pt>
                <c:pt idx="13">
                  <c:v>1120</c:v>
                </c:pt>
                <c:pt idx="14">
                  <c:v>900</c:v>
                </c:pt>
                <c:pt idx="15">
                  <c:v>2140</c:v>
                </c:pt>
                <c:pt idx="16">
                  <c:v>1140</c:v>
                </c:pt>
                <c:pt idx="17">
                  <c:v>590</c:v>
                </c:pt>
                <c:pt idx="18">
                  <c:v>1910</c:v>
                </c:pt>
                <c:pt idx="19">
                  <c:v>1470</c:v>
                </c:pt>
                <c:pt idx="20">
                  <c:v>990</c:v>
                </c:pt>
                <c:pt idx="21">
                  <c:v>1070</c:v>
                </c:pt>
                <c:pt idx="22">
                  <c:v>770</c:v>
                </c:pt>
                <c:pt idx="23">
                  <c:v>1650</c:v>
                </c:pt>
                <c:pt idx="24">
                  <c:v>670</c:v>
                </c:pt>
                <c:pt idx="25">
                  <c:v>1400</c:v>
                </c:pt>
                <c:pt idx="26">
                  <c:v>2080</c:v>
                </c:pt>
                <c:pt idx="27">
                  <c:v>980</c:v>
                </c:pt>
                <c:pt idx="28">
                  <c:v>890</c:v>
                </c:pt>
                <c:pt idx="29">
                  <c:v>720</c:v>
                </c:pt>
                <c:pt idx="30">
                  <c:v>1600</c:v>
                </c:pt>
                <c:pt idx="31">
                  <c:v>1250</c:v>
                </c:pt>
                <c:pt idx="32">
                  <c:v>1280</c:v>
                </c:pt>
                <c:pt idx="33">
                  <c:v>2300</c:v>
                </c:pt>
                <c:pt idx="34">
                  <c:v>1190</c:v>
                </c:pt>
                <c:pt idx="35">
                  <c:v>1180</c:v>
                </c:pt>
                <c:pt idx="36">
                  <c:v>1550</c:v>
                </c:pt>
                <c:pt idx="37">
                  <c:v>1240</c:v>
                </c:pt>
                <c:pt idx="38">
                  <c:v>1130</c:v>
                </c:pt>
                <c:pt idx="39">
                  <c:v>1250</c:v>
                </c:pt>
                <c:pt idx="40">
                  <c:v>1020</c:v>
                </c:pt>
                <c:pt idx="41">
                  <c:v>960</c:v>
                </c:pt>
                <c:pt idx="42">
                  <c:v>1840</c:v>
                </c:pt>
                <c:pt idx="43">
                  <c:v>1480</c:v>
                </c:pt>
                <c:pt idx="44">
                  <c:v>1600</c:v>
                </c:pt>
                <c:pt idx="45">
                  <c:v>920</c:v>
                </c:pt>
                <c:pt idx="46">
                  <c:v>1540</c:v>
                </c:pt>
                <c:pt idx="47">
                  <c:v>810</c:v>
                </c:pt>
                <c:pt idx="48">
                  <c:v>2380</c:v>
                </c:pt>
                <c:pt idx="49">
                  <c:v>1130</c:v>
                </c:pt>
                <c:pt idx="50">
                  <c:v>900</c:v>
                </c:pt>
                <c:pt idx="51">
                  <c:v>1060</c:v>
                </c:pt>
                <c:pt idx="52">
                  <c:v>1360</c:v>
                </c:pt>
                <c:pt idx="53">
                  <c:v>2206</c:v>
                </c:pt>
              </c:numCache>
            </c:numRef>
          </c:xVal>
          <c:yVal>
            <c:numRef>
              <c:f>HouseSales_data!$AD$13:$AD$66</c:f>
              <c:numCache>
                <c:formatCode>General</c:formatCode>
                <c:ptCount val="54"/>
                <c:pt idx="0">
                  <c:v>125000</c:v>
                </c:pt>
                <c:pt idx="1">
                  <c:v>143000</c:v>
                </c:pt>
                <c:pt idx="2">
                  <c:v>179000</c:v>
                </c:pt>
                <c:pt idx="3">
                  <c:v>179900</c:v>
                </c:pt>
                <c:pt idx="4">
                  <c:v>180000</c:v>
                </c:pt>
                <c:pt idx="5">
                  <c:v>184000</c:v>
                </c:pt>
                <c:pt idx="6">
                  <c:v>190000</c:v>
                </c:pt>
                <c:pt idx="7">
                  <c:v>199950</c:v>
                </c:pt>
                <c:pt idx="8">
                  <c:v>202500</c:v>
                </c:pt>
                <c:pt idx="9">
                  <c:v>210000</c:v>
                </c:pt>
                <c:pt idx="10">
                  <c:v>212000</c:v>
                </c:pt>
                <c:pt idx="11">
                  <c:v>215000</c:v>
                </c:pt>
                <c:pt idx="12">
                  <c:v>216000</c:v>
                </c:pt>
                <c:pt idx="13">
                  <c:v>219900</c:v>
                </c:pt>
                <c:pt idx="14">
                  <c:v>225000</c:v>
                </c:pt>
                <c:pt idx="15">
                  <c:v>236500</c:v>
                </c:pt>
                <c:pt idx="16">
                  <c:v>239950</c:v>
                </c:pt>
                <c:pt idx="17">
                  <c:v>240000</c:v>
                </c:pt>
                <c:pt idx="18">
                  <c:v>240000</c:v>
                </c:pt>
                <c:pt idx="19">
                  <c:v>241000</c:v>
                </c:pt>
                <c:pt idx="20">
                  <c:v>245000</c:v>
                </c:pt>
                <c:pt idx="21">
                  <c:v>249000</c:v>
                </c:pt>
                <c:pt idx="22">
                  <c:v>264950</c:v>
                </c:pt>
                <c:pt idx="23">
                  <c:v>265000</c:v>
                </c:pt>
                <c:pt idx="24">
                  <c:v>279000</c:v>
                </c:pt>
                <c:pt idx="25">
                  <c:v>279900</c:v>
                </c:pt>
                <c:pt idx="26">
                  <c:v>280000</c:v>
                </c:pt>
                <c:pt idx="27">
                  <c:v>280000</c:v>
                </c:pt>
                <c:pt idx="28">
                  <c:v>283000</c:v>
                </c:pt>
                <c:pt idx="29">
                  <c:v>285000</c:v>
                </c:pt>
                <c:pt idx="30">
                  <c:v>286000</c:v>
                </c:pt>
                <c:pt idx="31">
                  <c:v>295000</c:v>
                </c:pt>
                <c:pt idx="32">
                  <c:v>299500</c:v>
                </c:pt>
                <c:pt idx="33">
                  <c:v>303000</c:v>
                </c:pt>
                <c:pt idx="34">
                  <c:v>311000</c:v>
                </c:pt>
                <c:pt idx="35">
                  <c:v>313000</c:v>
                </c:pt>
                <c:pt idx="36">
                  <c:v>313000</c:v>
                </c:pt>
                <c:pt idx="37">
                  <c:v>319950</c:v>
                </c:pt>
                <c:pt idx="38">
                  <c:v>322500</c:v>
                </c:pt>
                <c:pt idx="39">
                  <c:v>350000</c:v>
                </c:pt>
                <c:pt idx="40">
                  <c:v>364000</c:v>
                </c:pt>
                <c:pt idx="41">
                  <c:v>365000</c:v>
                </c:pt>
                <c:pt idx="42">
                  <c:v>375000</c:v>
                </c:pt>
                <c:pt idx="43">
                  <c:v>398000</c:v>
                </c:pt>
                <c:pt idx="44">
                  <c:v>425000</c:v>
                </c:pt>
                <c:pt idx="45">
                  <c:v>427000</c:v>
                </c:pt>
                <c:pt idx="46">
                  <c:v>430000</c:v>
                </c:pt>
                <c:pt idx="47">
                  <c:v>450000</c:v>
                </c:pt>
                <c:pt idx="48">
                  <c:v>455000</c:v>
                </c:pt>
                <c:pt idx="49">
                  <c:v>460000</c:v>
                </c:pt>
                <c:pt idx="50">
                  <c:v>465000</c:v>
                </c:pt>
                <c:pt idx="51">
                  <c:v>510000</c:v>
                </c:pt>
                <c:pt idx="52">
                  <c:v>763000</c:v>
                </c:pt>
                <c:pt idx="53">
                  <c:v>780000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338-6242-9940-96EF6DFB50D5}"/>
            </c:ext>
          </c:extLst>
        </c:ser>
        <c:ser>
          <c:idx val="1"/>
          <c:order val="1"/>
          <c:tx>
            <c:v>Predicted Y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HouseSales_data!$AG$13:$AG$66</c:f>
              <c:numCache>
                <c:formatCode>General</c:formatCode>
                <c:ptCount val="54"/>
                <c:pt idx="0">
                  <c:v>1230</c:v>
                </c:pt>
                <c:pt idx="1">
                  <c:v>1090</c:v>
                </c:pt>
                <c:pt idx="2">
                  <c:v>1790</c:v>
                </c:pt>
                <c:pt idx="3">
                  <c:v>1010</c:v>
                </c:pt>
                <c:pt idx="4">
                  <c:v>770</c:v>
                </c:pt>
                <c:pt idx="5">
                  <c:v>1100</c:v>
                </c:pt>
                <c:pt idx="6">
                  <c:v>1100</c:v>
                </c:pt>
                <c:pt idx="7">
                  <c:v>1370</c:v>
                </c:pt>
                <c:pt idx="8">
                  <c:v>1120</c:v>
                </c:pt>
                <c:pt idx="9">
                  <c:v>900</c:v>
                </c:pt>
                <c:pt idx="10">
                  <c:v>1040</c:v>
                </c:pt>
                <c:pt idx="11">
                  <c:v>710</c:v>
                </c:pt>
                <c:pt idx="12">
                  <c:v>1310</c:v>
                </c:pt>
                <c:pt idx="13">
                  <c:v>1120</c:v>
                </c:pt>
                <c:pt idx="14">
                  <c:v>900</c:v>
                </c:pt>
                <c:pt idx="15">
                  <c:v>2140</c:v>
                </c:pt>
                <c:pt idx="16">
                  <c:v>1140</c:v>
                </c:pt>
                <c:pt idx="17">
                  <c:v>590</c:v>
                </c:pt>
                <c:pt idx="18">
                  <c:v>1910</c:v>
                </c:pt>
                <c:pt idx="19">
                  <c:v>1470</c:v>
                </c:pt>
                <c:pt idx="20">
                  <c:v>990</c:v>
                </c:pt>
                <c:pt idx="21">
                  <c:v>1070</c:v>
                </c:pt>
                <c:pt idx="22">
                  <c:v>770</c:v>
                </c:pt>
                <c:pt idx="23">
                  <c:v>1650</c:v>
                </c:pt>
                <c:pt idx="24">
                  <c:v>670</c:v>
                </c:pt>
                <c:pt idx="25">
                  <c:v>1400</c:v>
                </c:pt>
                <c:pt idx="26">
                  <c:v>2080</c:v>
                </c:pt>
                <c:pt idx="27">
                  <c:v>980</c:v>
                </c:pt>
                <c:pt idx="28">
                  <c:v>890</c:v>
                </c:pt>
                <c:pt idx="29">
                  <c:v>720</c:v>
                </c:pt>
                <c:pt idx="30">
                  <c:v>1600</c:v>
                </c:pt>
                <c:pt idx="31">
                  <c:v>1250</c:v>
                </c:pt>
                <c:pt idx="32">
                  <c:v>1280</c:v>
                </c:pt>
                <c:pt idx="33">
                  <c:v>2300</c:v>
                </c:pt>
                <c:pt idx="34">
                  <c:v>1190</c:v>
                </c:pt>
                <c:pt idx="35">
                  <c:v>1180</c:v>
                </c:pt>
                <c:pt idx="36">
                  <c:v>1550</c:v>
                </c:pt>
                <c:pt idx="37">
                  <c:v>1240</c:v>
                </c:pt>
                <c:pt idx="38">
                  <c:v>1130</c:v>
                </c:pt>
                <c:pt idx="39">
                  <c:v>1250</c:v>
                </c:pt>
                <c:pt idx="40">
                  <c:v>1020</c:v>
                </c:pt>
                <c:pt idx="41">
                  <c:v>960</c:v>
                </c:pt>
                <c:pt idx="42">
                  <c:v>1840</c:v>
                </c:pt>
                <c:pt idx="43">
                  <c:v>1480</c:v>
                </c:pt>
                <c:pt idx="44">
                  <c:v>1600</c:v>
                </c:pt>
                <c:pt idx="45">
                  <c:v>920</c:v>
                </c:pt>
                <c:pt idx="46">
                  <c:v>1540</c:v>
                </c:pt>
                <c:pt idx="47">
                  <c:v>810</c:v>
                </c:pt>
                <c:pt idx="48">
                  <c:v>2380</c:v>
                </c:pt>
                <c:pt idx="49">
                  <c:v>1130</c:v>
                </c:pt>
                <c:pt idx="50">
                  <c:v>900</c:v>
                </c:pt>
                <c:pt idx="51">
                  <c:v>1060</c:v>
                </c:pt>
                <c:pt idx="52">
                  <c:v>1360</c:v>
                </c:pt>
                <c:pt idx="53">
                  <c:v>2206</c:v>
                </c:pt>
              </c:numCache>
            </c:numRef>
          </c:xVal>
          <c:yVal>
            <c:numRef>
              <c:f>HouseSales_data!$JB$26:$JB$79</c:f>
              <c:numCache>
                <c:formatCode>General</c:formatCode>
                <c:ptCount val="54"/>
                <c:pt idx="0">
                  <c:v>304289.87917622243</c:v>
                </c:pt>
                <c:pt idx="1">
                  <c:v>293484.44052686164</c:v>
                </c:pt>
                <c:pt idx="2">
                  <c:v>347511.63377366553</c:v>
                </c:pt>
                <c:pt idx="3">
                  <c:v>287309.90415579837</c:v>
                </c:pt>
                <c:pt idx="4">
                  <c:v>268786.2950426084</c:v>
                </c:pt>
                <c:pt idx="5">
                  <c:v>294256.25757324457</c:v>
                </c:pt>
                <c:pt idx="6">
                  <c:v>294256.25757324457</c:v>
                </c:pt>
                <c:pt idx="7">
                  <c:v>315095.31782558322</c:v>
                </c:pt>
                <c:pt idx="8">
                  <c:v>295799.89166601037</c:v>
                </c:pt>
                <c:pt idx="9">
                  <c:v>278819.91664558632</c:v>
                </c:pt>
                <c:pt idx="10">
                  <c:v>289625.35529494705</c:v>
                </c:pt>
                <c:pt idx="11">
                  <c:v>264155.39276431093</c:v>
                </c:pt>
                <c:pt idx="12">
                  <c:v>310464.41554728569</c:v>
                </c:pt>
                <c:pt idx="13">
                  <c:v>295799.89166601037</c:v>
                </c:pt>
                <c:pt idx="14">
                  <c:v>278819.91664558632</c:v>
                </c:pt>
                <c:pt idx="15">
                  <c:v>374525.2303970675</c:v>
                </c:pt>
                <c:pt idx="16">
                  <c:v>297343.52575877623</c:v>
                </c:pt>
                <c:pt idx="17">
                  <c:v>254893.58820771601</c:v>
                </c:pt>
                <c:pt idx="18">
                  <c:v>356773.43833026051</c:v>
                </c:pt>
                <c:pt idx="19">
                  <c:v>322813.48828941234</c:v>
                </c:pt>
                <c:pt idx="20">
                  <c:v>285766.27006303251</c:v>
                </c:pt>
                <c:pt idx="21">
                  <c:v>291940.80643409584</c:v>
                </c:pt>
                <c:pt idx="22">
                  <c:v>268786.2950426084</c:v>
                </c:pt>
                <c:pt idx="23">
                  <c:v>336706.1951243048</c:v>
                </c:pt>
                <c:pt idx="24">
                  <c:v>261068.1245787793</c:v>
                </c:pt>
                <c:pt idx="25">
                  <c:v>317410.76896473195</c:v>
                </c:pt>
                <c:pt idx="26">
                  <c:v>369894.32811877003</c:v>
                </c:pt>
                <c:pt idx="27">
                  <c:v>284994.45301664958</c:v>
                </c:pt>
                <c:pt idx="28">
                  <c:v>278048.09959920339</c:v>
                </c:pt>
                <c:pt idx="29">
                  <c:v>264927.20981069386</c:v>
                </c:pt>
                <c:pt idx="30">
                  <c:v>332847.1098923902</c:v>
                </c:pt>
                <c:pt idx="31">
                  <c:v>305833.51326898823</c:v>
                </c:pt>
                <c:pt idx="32">
                  <c:v>308148.96440813702</c:v>
                </c:pt>
                <c:pt idx="33">
                  <c:v>386874.30313919415</c:v>
                </c:pt>
                <c:pt idx="34">
                  <c:v>301202.61099069077</c:v>
                </c:pt>
                <c:pt idx="35">
                  <c:v>300430.79394430784</c:v>
                </c:pt>
                <c:pt idx="36">
                  <c:v>328988.02466047567</c:v>
                </c:pt>
                <c:pt idx="37">
                  <c:v>305061.69622260536</c:v>
                </c:pt>
                <c:pt idx="38">
                  <c:v>296571.7087123933</c:v>
                </c:pt>
                <c:pt idx="39">
                  <c:v>305833.51326898823</c:v>
                </c:pt>
                <c:pt idx="40">
                  <c:v>288081.72120218124</c:v>
                </c:pt>
                <c:pt idx="41">
                  <c:v>283450.81892388378</c:v>
                </c:pt>
                <c:pt idx="42">
                  <c:v>351370.71900558012</c:v>
                </c:pt>
                <c:pt idx="43">
                  <c:v>323585.30533579527</c:v>
                </c:pt>
                <c:pt idx="44">
                  <c:v>332847.1098923902</c:v>
                </c:pt>
                <c:pt idx="45">
                  <c:v>280363.55073835212</c:v>
                </c:pt>
                <c:pt idx="46">
                  <c:v>328216.20761409274</c:v>
                </c:pt>
                <c:pt idx="47">
                  <c:v>271873.56322814006</c:v>
                </c:pt>
                <c:pt idx="48">
                  <c:v>393048.83951025747</c:v>
                </c:pt>
                <c:pt idx="49">
                  <c:v>296571.7087123933</c:v>
                </c:pt>
                <c:pt idx="50">
                  <c:v>278819.91664558632</c:v>
                </c:pt>
                <c:pt idx="51">
                  <c:v>291168.98938771291</c:v>
                </c:pt>
                <c:pt idx="52">
                  <c:v>314323.50077920029</c:v>
                </c:pt>
                <c:pt idx="53">
                  <c:v>379619.22290319472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2338-6242-9940-96EF6DFB50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58759440"/>
        <c:axId val="1979219280"/>
      </c:scatterChart>
      <c:valAx>
        <c:axId val="205875944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X Variable 1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79219280"/>
        <c:crosses val="autoZero"/>
        <c:crossBetween val="midCat"/>
      </c:valAx>
      <c:valAx>
        <c:axId val="1979219280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tr-TR"/>
                  <a:t>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5875944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X Variable 1  Residual Plot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HouseSales_data!$AG$67:$AG$298</c:f>
              <c:numCache>
                <c:formatCode>General</c:formatCode>
                <c:ptCount val="232"/>
                <c:pt idx="0">
                  <c:v>970</c:v>
                </c:pt>
                <c:pt idx="1">
                  <c:v>1090</c:v>
                </c:pt>
                <c:pt idx="2">
                  <c:v>1240</c:v>
                </c:pt>
                <c:pt idx="3">
                  <c:v>1460</c:v>
                </c:pt>
                <c:pt idx="4">
                  <c:v>1080</c:v>
                </c:pt>
                <c:pt idx="5">
                  <c:v>1490</c:v>
                </c:pt>
                <c:pt idx="6">
                  <c:v>1390</c:v>
                </c:pt>
                <c:pt idx="7">
                  <c:v>2030</c:v>
                </c:pt>
                <c:pt idx="8">
                  <c:v>860</c:v>
                </c:pt>
                <c:pt idx="9">
                  <c:v>1080</c:v>
                </c:pt>
                <c:pt idx="10">
                  <c:v>1350</c:v>
                </c:pt>
                <c:pt idx="11">
                  <c:v>1340</c:v>
                </c:pt>
                <c:pt idx="12">
                  <c:v>1300</c:v>
                </c:pt>
                <c:pt idx="13">
                  <c:v>880</c:v>
                </c:pt>
                <c:pt idx="14">
                  <c:v>1800</c:v>
                </c:pt>
                <c:pt idx="15">
                  <c:v>1280</c:v>
                </c:pt>
                <c:pt idx="16">
                  <c:v>1560</c:v>
                </c:pt>
                <c:pt idx="17">
                  <c:v>1460</c:v>
                </c:pt>
                <c:pt idx="18">
                  <c:v>2060</c:v>
                </c:pt>
                <c:pt idx="19">
                  <c:v>1530</c:v>
                </c:pt>
                <c:pt idx="20">
                  <c:v>940</c:v>
                </c:pt>
                <c:pt idx="21">
                  <c:v>1710</c:v>
                </c:pt>
                <c:pt idx="22">
                  <c:v>1850</c:v>
                </c:pt>
                <c:pt idx="23">
                  <c:v>1050</c:v>
                </c:pt>
                <c:pt idx="24">
                  <c:v>1860</c:v>
                </c:pt>
                <c:pt idx="25">
                  <c:v>1670</c:v>
                </c:pt>
                <c:pt idx="26">
                  <c:v>1670</c:v>
                </c:pt>
                <c:pt idx="27">
                  <c:v>1710</c:v>
                </c:pt>
                <c:pt idx="28">
                  <c:v>1260</c:v>
                </c:pt>
                <c:pt idx="29">
                  <c:v>1010</c:v>
                </c:pt>
                <c:pt idx="30">
                  <c:v>1920</c:v>
                </c:pt>
                <c:pt idx="31">
                  <c:v>1690</c:v>
                </c:pt>
                <c:pt idx="32">
                  <c:v>2050</c:v>
                </c:pt>
                <c:pt idx="33">
                  <c:v>1810</c:v>
                </c:pt>
                <c:pt idx="34">
                  <c:v>1140</c:v>
                </c:pt>
                <c:pt idx="35">
                  <c:v>1470</c:v>
                </c:pt>
                <c:pt idx="36">
                  <c:v>1370</c:v>
                </c:pt>
                <c:pt idx="37">
                  <c:v>1000</c:v>
                </c:pt>
                <c:pt idx="38">
                  <c:v>1090</c:v>
                </c:pt>
                <c:pt idx="39">
                  <c:v>1600</c:v>
                </c:pt>
                <c:pt idx="40">
                  <c:v>1700</c:v>
                </c:pt>
                <c:pt idx="41">
                  <c:v>1420</c:v>
                </c:pt>
                <c:pt idx="42">
                  <c:v>1420</c:v>
                </c:pt>
                <c:pt idx="43">
                  <c:v>1520</c:v>
                </c:pt>
                <c:pt idx="44">
                  <c:v>1670</c:v>
                </c:pt>
                <c:pt idx="45">
                  <c:v>1390</c:v>
                </c:pt>
                <c:pt idx="46">
                  <c:v>2600</c:v>
                </c:pt>
                <c:pt idx="47">
                  <c:v>1660</c:v>
                </c:pt>
                <c:pt idx="48">
                  <c:v>1560</c:v>
                </c:pt>
                <c:pt idx="49">
                  <c:v>1710</c:v>
                </c:pt>
                <c:pt idx="50">
                  <c:v>2000</c:v>
                </c:pt>
                <c:pt idx="51">
                  <c:v>2160</c:v>
                </c:pt>
                <c:pt idx="52">
                  <c:v>1610</c:v>
                </c:pt>
                <c:pt idx="53">
                  <c:v>1940</c:v>
                </c:pt>
                <c:pt idx="54">
                  <c:v>1980</c:v>
                </c:pt>
                <c:pt idx="55">
                  <c:v>1510</c:v>
                </c:pt>
                <c:pt idx="56">
                  <c:v>1770</c:v>
                </c:pt>
                <c:pt idx="57">
                  <c:v>1600</c:v>
                </c:pt>
                <c:pt idx="58">
                  <c:v>2130</c:v>
                </c:pt>
                <c:pt idx="59">
                  <c:v>1150</c:v>
                </c:pt>
                <c:pt idx="60">
                  <c:v>1870</c:v>
                </c:pt>
                <c:pt idx="61">
                  <c:v>1390</c:v>
                </c:pt>
                <c:pt idx="62">
                  <c:v>2099</c:v>
                </c:pt>
                <c:pt idx="63">
                  <c:v>1677</c:v>
                </c:pt>
                <c:pt idx="64">
                  <c:v>2100</c:v>
                </c:pt>
                <c:pt idx="65">
                  <c:v>1600</c:v>
                </c:pt>
                <c:pt idx="66">
                  <c:v>1750</c:v>
                </c:pt>
                <c:pt idx="67">
                  <c:v>1880</c:v>
                </c:pt>
                <c:pt idx="68">
                  <c:v>1110</c:v>
                </c:pt>
                <c:pt idx="69">
                  <c:v>2600</c:v>
                </c:pt>
                <c:pt idx="70">
                  <c:v>1290</c:v>
                </c:pt>
                <c:pt idx="71">
                  <c:v>1870</c:v>
                </c:pt>
                <c:pt idx="72">
                  <c:v>1010</c:v>
                </c:pt>
                <c:pt idx="73">
                  <c:v>1150</c:v>
                </c:pt>
                <c:pt idx="74">
                  <c:v>1210</c:v>
                </c:pt>
                <c:pt idx="75">
                  <c:v>1890</c:v>
                </c:pt>
                <c:pt idx="76">
                  <c:v>2660</c:v>
                </c:pt>
                <c:pt idx="77">
                  <c:v>1654</c:v>
                </c:pt>
                <c:pt idx="78">
                  <c:v>2080</c:v>
                </c:pt>
                <c:pt idx="79">
                  <c:v>1480</c:v>
                </c:pt>
                <c:pt idx="80">
                  <c:v>1760</c:v>
                </c:pt>
                <c:pt idx="81">
                  <c:v>1390</c:v>
                </c:pt>
                <c:pt idx="82">
                  <c:v>920</c:v>
                </c:pt>
                <c:pt idx="83">
                  <c:v>1400</c:v>
                </c:pt>
                <c:pt idx="84">
                  <c:v>1760</c:v>
                </c:pt>
                <c:pt idx="85">
                  <c:v>1380</c:v>
                </c:pt>
                <c:pt idx="86">
                  <c:v>1590</c:v>
                </c:pt>
                <c:pt idx="87">
                  <c:v>1040</c:v>
                </c:pt>
                <c:pt idx="88">
                  <c:v>1080</c:v>
                </c:pt>
                <c:pt idx="89">
                  <c:v>860</c:v>
                </c:pt>
                <c:pt idx="90">
                  <c:v>2380</c:v>
                </c:pt>
                <c:pt idx="91">
                  <c:v>1680</c:v>
                </c:pt>
                <c:pt idx="92">
                  <c:v>1170</c:v>
                </c:pt>
                <c:pt idx="93">
                  <c:v>2235</c:v>
                </c:pt>
                <c:pt idx="94">
                  <c:v>1740</c:v>
                </c:pt>
                <c:pt idx="95">
                  <c:v>1720</c:v>
                </c:pt>
                <c:pt idx="96">
                  <c:v>1110</c:v>
                </c:pt>
                <c:pt idx="97">
                  <c:v>1010</c:v>
                </c:pt>
                <c:pt idx="98">
                  <c:v>940</c:v>
                </c:pt>
                <c:pt idx="99">
                  <c:v>1430</c:v>
                </c:pt>
                <c:pt idx="100">
                  <c:v>1180</c:v>
                </c:pt>
                <c:pt idx="101">
                  <c:v>1860</c:v>
                </c:pt>
                <c:pt idx="102">
                  <c:v>3390</c:v>
                </c:pt>
                <c:pt idx="103">
                  <c:v>1850</c:v>
                </c:pt>
                <c:pt idx="104">
                  <c:v>1170</c:v>
                </c:pt>
                <c:pt idx="105">
                  <c:v>1370</c:v>
                </c:pt>
                <c:pt idx="106">
                  <c:v>1180</c:v>
                </c:pt>
                <c:pt idx="107">
                  <c:v>1960</c:v>
                </c:pt>
                <c:pt idx="108">
                  <c:v>960</c:v>
                </c:pt>
                <c:pt idx="109">
                  <c:v>1150</c:v>
                </c:pt>
                <c:pt idx="110">
                  <c:v>1320</c:v>
                </c:pt>
                <c:pt idx="111">
                  <c:v>1240</c:v>
                </c:pt>
                <c:pt idx="112">
                  <c:v>2080</c:v>
                </c:pt>
                <c:pt idx="113">
                  <c:v>1150</c:v>
                </c:pt>
                <c:pt idx="114">
                  <c:v>1640</c:v>
                </c:pt>
                <c:pt idx="115">
                  <c:v>1280</c:v>
                </c:pt>
                <c:pt idx="116">
                  <c:v>1360</c:v>
                </c:pt>
                <c:pt idx="117">
                  <c:v>1110</c:v>
                </c:pt>
                <c:pt idx="118">
                  <c:v>750</c:v>
                </c:pt>
                <c:pt idx="119">
                  <c:v>1160</c:v>
                </c:pt>
                <c:pt idx="120">
                  <c:v>1240</c:v>
                </c:pt>
                <c:pt idx="121">
                  <c:v>1770</c:v>
                </c:pt>
                <c:pt idx="122">
                  <c:v>1000</c:v>
                </c:pt>
                <c:pt idx="123">
                  <c:v>1730</c:v>
                </c:pt>
                <c:pt idx="124">
                  <c:v>2070</c:v>
                </c:pt>
                <c:pt idx="125">
                  <c:v>2120</c:v>
                </c:pt>
                <c:pt idx="126">
                  <c:v>1800</c:v>
                </c:pt>
                <c:pt idx="127">
                  <c:v>1410</c:v>
                </c:pt>
                <c:pt idx="128">
                  <c:v>1320</c:v>
                </c:pt>
                <c:pt idx="129">
                  <c:v>930</c:v>
                </c:pt>
                <c:pt idx="130">
                  <c:v>1970</c:v>
                </c:pt>
                <c:pt idx="131">
                  <c:v>2360</c:v>
                </c:pt>
                <c:pt idx="132">
                  <c:v>2370</c:v>
                </c:pt>
                <c:pt idx="133">
                  <c:v>1720</c:v>
                </c:pt>
                <c:pt idx="134">
                  <c:v>1470</c:v>
                </c:pt>
                <c:pt idx="135">
                  <c:v>1170</c:v>
                </c:pt>
                <c:pt idx="136">
                  <c:v>1960</c:v>
                </c:pt>
                <c:pt idx="137">
                  <c:v>1640</c:v>
                </c:pt>
                <c:pt idx="138">
                  <c:v>1480</c:v>
                </c:pt>
                <c:pt idx="139">
                  <c:v>1270</c:v>
                </c:pt>
                <c:pt idx="140">
                  <c:v>2030</c:v>
                </c:pt>
                <c:pt idx="141">
                  <c:v>800</c:v>
                </c:pt>
                <c:pt idx="142">
                  <c:v>1280</c:v>
                </c:pt>
                <c:pt idx="143">
                  <c:v>1180</c:v>
                </c:pt>
                <c:pt idx="144">
                  <c:v>1640</c:v>
                </c:pt>
                <c:pt idx="145">
                  <c:v>1150</c:v>
                </c:pt>
                <c:pt idx="146">
                  <c:v>920</c:v>
                </c:pt>
                <c:pt idx="147">
                  <c:v>1640</c:v>
                </c:pt>
                <c:pt idx="148">
                  <c:v>2150</c:v>
                </c:pt>
                <c:pt idx="149">
                  <c:v>1130</c:v>
                </c:pt>
                <c:pt idx="150">
                  <c:v>1100</c:v>
                </c:pt>
                <c:pt idx="151">
                  <c:v>1300</c:v>
                </c:pt>
                <c:pt idx="152">
                  <c:v>1180</c:v>
                </c:pt>
                <c:pt idx="153">
                  <c:v>2270</c:v>
                </c:pt>
                <c:pt idx="154">
                  <c:v>1730</c:v>
                </c:pt>
                <c:pt idx="155">
                  <c:v>1230</c:v>
                </c:pt>
                <c:pt idx="156">
                  <c:v>1450</c:v>
                </c:pt>
                <c:pt idx="157">
                  <c:v>1570</c:v>
                </c:pt>
                <c:pt idx="158">
                  <c:v>1780</c:v>
                </c:pt>
                <c:pt idx="159">
                  <c:v>1100</c:v>
                </c:pt>
                <c:pt idx="160">
                  <c:v>1240</c:v>
                </c:pt>
                <c:pt idx="161">
                  <c:v>1860</c:v>
                </c:pt>
                <c:pt idx="162">
                  <c:v>1560</c:v>
                </c:pt>
                <c:pt idx="163">
                  <c:v>1520</c:v>
                </c:pt>
                <c:pt idx="164">
                  <c:v>1350</c:v>
                </c:pt>
                <c:pt idx="165">
                  <c:v>2200</c:v>
                </c:pt>
                <c:pt idx="166">
                  <c:v>1330</c:v>
                </c:pt>
                <c:pt idx="167">
                  <c:v>1560</c:v>
                </c:pt>
                <c:pt idx="168">
                  <c:v>2000</c:v>
                </c:pt>
                <c:pt idx="169">
                  <c:v>1430</c:v>
                </c:pt>
                <c:pt idx="170">
                  <c:v>850</c:v>
                </c:pt>
                <c:pt idx="171">
                  <c:v>1670</c:v>
                </c:pt>
                <c:pt idx="172">
                  <c:v>1120</c:v>
                </c:pt>
                <c:pt idx="173">
                  <c:v>1390</c:v>
                </c:pt>
                <c:pt idx="174">
                  <c:v>2340</c:v>
                </c:pt>
                <c:pt idx="175">
                  <c:v>1500</c:v>
                </c:pt>
                <c:pt idx="176">
                  <c:v>1440</c:v>
                </c:pt>
                <c:pt idx="177">
                  <c:v>1550</c:v>
                </c:pt>
                <c:pt idx="178">
                  <c:v>2040</c:v>
                </c:pt>
                <c:pt idx="179">
                  <c:v>1920</c:v>
                </c:pt>
                <c:pt idx="180">
                  <c:v>1500</c:v>
                </c:pt>
                <c:pt idx="181">
                  <c:v>2120</c:v>
                </c:pt>
                <c:pt idx="182">
                  <c:v>2020</c:v>
                </c:pt>
                <c:pt idx="183">
                  <c:v>2270</c:v>
                </c:pt>
                <c:pt idx="184">
                  <c:v>2060</c:v>
                </c:pt>
                <c:pt idx="185">
                  <c:v>1800</c:v>
                </c:pt>
                <c:pt idx="186">
                  <c:v>2260</c:v>
                </c:pt>
                <c:pt idx="187">
                  <c:v>2070</c:v>
                </c:pt>
                <c:pt idx="188">
                  <c:v>1480</c:v>
                </c:pt>
                <c:pt idx="189">
                  <c:v>1540</c:v>
                </c:pt>
                <c:pt idx="190">
                  <c:v>1610</c:v>
                </c:pt>
                <c:pt idx="191">
                  <c:v>1610</c:v>
                </c:pt>
                <c:pt idx="192">
                  <c:v>1740</c:v>
                </c:pt>
                <c:pt idx="193">
                  <c:v>1950</c:v>
                </c:pt>
                <c:pt idx="194">
                  <c:v>1230</c:v>
                </c:pt>
                <c:pt idx="195">
                  <c:v>1000</c:v>
                </c:pt>
                <c:pt idx="196">
                  <c:v>1530</c:v>
                </c:pt>
                <c:pt idx="197">
                  <c:v>2530</c:v>
                </c:pt>
                <c:pt idx="198">
                  <c:v>2240</c:v>
                </c:pt>
                <c:pt idx="199">
                  <c:v>1430</c:v>
                </c:pt>
                <c:pt idx="200">
                  <c:v>2150</c:v>
                </c:pt>
                <c:pt idx="201">
                  <c:v>930</c:v>
                </c:pt>
                <c:pt idx="202">
                  <c:v>1800</c:v>
                </c:pt>
                <c:pt idx="203">
                  <c:v>1300</c:v>
                </c:pt>
                <c:pt idx="204">
                  <c:v>2910</c:v>
                </c:pt>
                <c:pt idx="205">
                  <c:v>1590</c:v>
                </c:pt>
                <c:pt idx="206">
                  <c:v>1760</c:v>
                </c:pt>
                <c:pt idx="207">
                  <c:v>2150</c:v>
                </c:pt>
                <c:pt idx="208">
                  <c:v>1960</c:v>
                </c:pt>
                <c:pt idx="209">
                  <c:v>1410</c:v>
                </c:pt>
                <c:pt idx="210">
                  <c:v>1290</c:v>
                </c:pt>
                <c:pt idx="211">
                  <c:v>1520</c:v>
                </c:pt>
                <c:pt idx="212">
                  <c:v>1720</c:v>
                </c:pt>
                <c:pt idx="213">
                  <c:v>1530</c:v>
                </c:pt>
                <c:pt idx="214">
                  <c:v>2550</c:v>
                </c:pt>
                <c:pt idx="215">
                  <c:v>1450</c:v>
                </c:pt>
                <c:pt idx="216">
                  <c:v>1660</c:v>
                </c:pt>
                <c:pt idx="217">
                  <c:v>2090</c:v>
                </c:pt>
                <c:pt idx="218">
                  <c:v>1490</c:v>
                </c:pt>
                <c:pt idx="219">
                  <c:v>1820</c:v>
                </c:pt>
                <c:pt idx="220">
                  <c:v>2600</c:v>
                </c:pt>
                <c:pt idx="221">
                  <c:v>2080</c:v>
                </c:pt>
                <c:pt idx="222">
                  <c:v>2440</c:v>
                </c:pt>
                <c:pt idx="223">
                  <c:v>2490</c:v>
                </c:pt>
                <c:pt idx="224">
                  <c:v>1670</c:v>
                </c:pt>
                <c:pt idx="225">
                  <c:v>2100</c:v>
                </c:pt>
                <c:pt idx="226">
                  <c:v>1760</c:v>
                </c:pt>
                <c:pt idx="227">
                  <c:v>1810</c:v>
                </c:pt>
                <c:pt idx="228">
                  <c:v>2450</c:v>
                </c:pt>
                <c:pt idx="229">
                  <c:v>2330</c:v>
                </c:pt>
                <c:pt idx="230">
                  <c:v>2170</c:v>
                </c:pt>
                <c:pt idx="231">
                  <c:v>2720</c:v>
                </c:pt>
              </c:numCache>
            </c:numRef>
          </c:xVal>
          <c:yVal>
            <c:numRef>
              <c:f>HouseSales_data!$JM$26:$JM$257</c:f>
              <c:numCache>
                <c:formatCode>General</c:formatCode>
                <c:ptCount val="232"/>
                <c:pt idx="0">
                  <c:v>-172160.08497076872</c:v>
                </c:pt>
                <c:pt idx="1">
                  <c:v>-182828.20450992364</c:v>
                </c:pt>
                <c:pt idx="2">
                  <c:v>-182163.3539338673</c:v>
                </c:pt>
                <c:pt idx="3">
                  <c:v>-204888.23975565133</c:v>
                </c:pt>
                <c:pt idx="4">
                  <c:v>-154772.52788166073</c:v>
                </c:pt>
                <c:pt idx="5">
                  <c:v>-198055.26964044012</c:v>
                </c:pt>
                <c:pt idx="6">
                  <c:v>-181998.50335781102</c:v>
                </c:pt>
                <c:pt idx="7">
                  <c:v>-241061.80756663729</c:v>
                </c:pt>
                <c:pt idx="8">
                  <c:v>-116559.6420598767</c:v>
                </c:pt>
                <c:pt idx="9">
                  <c:v>-120772.52788166073</c:v>
                </c:pt>
                <c:pt idx="10">
                  <c:v>-143275.79684475937</c:v>
                </c:pt>
                <c:pt idx="11">
                  <c:v>-137220.12021649641</c:v>
                </c:pt>
                <c:pt idx="12">
                  <c:v>-130997.41370344476</c:v>
                </c:pt>
                <c:pt idx="13">
                  <c:v>-83658.995316402521</c:v>
                </c:pt>
                <c:pt idx="14">
                  <c:v>-178781.24511659035</c:v>
                </c:pt>
                <c:pt idx="15">
                  <c:v>-120936.06044691894</c:v>
                </c:pt>
                <c:pt idx="16">
                  <c:v>-150495.00603828049</c:v>
                </c:pt>
                <c:pt idx="17">
                  <c:v>-139888.23975565133</c:v>
                </c:pt>
                <c:pt idx="18">
                  <c:v>-198613.83745142608</c:v>
                </c:pt>
                <c:pt idx="19">
                  <c:v>-142277.97615349176</c:v>
                </c:pt>
                <c:pt idx="20">
                  <c:v>-78493.055085979984</c:v>
                </c:pt>
                <c:pt idx="21">
                  <c:v>-158780.15546222415</c:v>
                </c:pt>
                <c:pt idx="22">
                  <c:v>-173059.6282579049</c:v>
                </c:pt>
                <c:pt idx="23">
                  <c:v>-87605.497996872</c:v>
                </c:pt>
                <c:pt idx="24">
                  <c:v>-172115.30488616787</c:v>
                </c:pt>
                <c:pt idx="25">
                  <c:v>-150057.44894917251</c:v>
                </c:pt>
                <c:pt idx="26">
                  <c:v>-150057.44894917251</c:v>
                </c:pt>
                <c:pt idx="27">
                  <c:v>-151280.15546222415</c:v>
                </c:pt>
                <c:pt idx="28">
                  <c:v>-99774.707190393121</c:v>
                </c:pt>
                <c:pt idx="29">
                  <c:v>-72432.791483820358</c:v>
                </c:pt>
                <c:pt idx="30">
                  <c:v>-168449.36465574533</c:v>
                </c:pt>
                <c:pt idx="31">
                  <c:v>-144168.80220569833</c:v>
                </c:pt>
                <c:pt idx="32">
                  <c:v>-182173.16082316311</c:v>
                </c:pt>
                <c:pt idx="33">
                  <c:v>-155836.92174485326</c:v>
                </c:pt>
                <c:pt idx="34">
                  <c:v>-83606.587651238195</c:v>
                </c:pt>
                <c:pt idx="35">
                  <c:v>-116943.9163839143</c:v>
                </c:pt>
                <c:pt idx="36">
                  <c:v>-105887.15010128519</c:v>
                </c:pt>
                <c:pt idx="37">
                  <c:v>-66327.114855557447</c:v>
                </c:pt>
                <c:pt idx="38">
                  <c:v>-73828.204509923642</c:v>
                </c:pt>
                <c:pt idx="39">
                  <c:v>-127167.71255133214</c:v>
                </c:pt>
                <c:pt idx="40">
                  <c:v>-137224.47883396124</c:v>
                </c:pt>
                <c:pt idx="41">
                  <c:v>-107165.53324259969</c:v>
                </c:pt>
                <c:pt idx="42">
                  <c:v>-106665.53324259969</c:v>
                </c:pt>
                <c:pt idx="43">
                  <c:v>-116272.29952522885</c:v>
                </c:pt>
                <c:pt idx="44">
                  <c:v>-132057.44894917251</c:v>
                </c:pt>
                <c:pt idx="45">
                  <c:v>-102498.50335781102</c:v>
                </c:pt>
                <c:pt idx="46">
                  <c:v>-230235.37537762325</c:v>
                </c:pt>
                <c:pt idx="47">
                  <c:v>-131001.7723209096</c:v>
                </c:pt>
                <c:pt idx="48">
                  <c:v>-117445.00603828049</c:v>
                </c:pt>
                <c:pt idx="49">
                  <c:v>-133132.15546222415</c:v>
                </c:pt>
                <c:pt idx="50">
                  <c:v>-161894.77768184862</c:v>
                </c:pt>
                <c:pt idx="51">
                  <c:v>-176785.60373405518</c:v>
                </c:pt>
                <c:pt idx="52">
                  <c:v>-117723.38917959505</c:v>
                </c:pt>
                <c:pt idx="53">
                  <c:v>-152060.71791227115</c:v>
                </c:pt>
                <c:pt idx="54">
                  <c:v>-155783.4244253228</c:v>
                </c:pt>
                <c:pt idx="55">
                  <c:v>-105216.62289696594</c:v>
                </c:pt>
                <c:pt idx="56">
                  <c:v>-132614.21523180162</c:v>
                </c:pt>
                <c:pt idx="57">
                  <c:v>-109667.71255133214</c:v>
                </c:pt>
                <c:pt idx="58">
                  <c:v>-165618.57384926639</c:v>
                </c:pt>
                <c:pt idx="59">
                  <c:v>-60162.264279501105</c:v>
                </c:pt>
                <c:pt idx="60">
                  <c:v>-134770.98151443072</c:v>
                </c:pt>
                <c:pt idx="61">
                  <c:v>-83708.503357811016</c:v>
                </c:pt>
                <c:pt idx="62">
                  <c:v>-157395.97630165145</c:v>
                </c:pt>
                <c:pt idx="63">
                  <c:v>-107796.42258895654</c:v>
                </c:pt>
                <c:pt idx="64">
                  <c:v>-148451.54396447772</c:v>
                </c:pt>
                <c:pt idx="65">
                  <c:v>-95167.712551332137</c:v>
                </c:pt>
                <c:pt idx="66">
                  <c:v>-110502.86197527579</c:v>
                </c:pt>
                <c:pt idx="67">
                  <c:v>-124226.65814269369</c:v>
                </c:pt>
                <c:pt idx="68">
                  <c:v>-40939.557766449463</c:v>
                </c:pt>
                <c:pt idx="69">
                  <c:v>-195335.37537762325</c:v>
                </c:pt>
                <c:pt idx="70">
                  <c:v>-56941.737075181911</c:v>
                </c:pt>
                <c:pt idx="71">
                  <c:v>-117170.98151443072</c:v>
                </c:pt>
                <c:pt idx="72">
                  <c:v>-25494.791483820358</c:v>
                </c:pt>
                <c:pt idx="73">
                  <c:v>-37162.264279501105</c:v>
                </c:pt>
                <c:pt idx="74">
                  <c:v>-43496.324049078568</c:v>
                </c:pt>
                <c:pt idx="75">
                  <c:v>-113282.33477095654</c:v>
                </c:pt>
                <c:pt idx="76">
                  <c:v>-193469.43514720071</c:v>
                </c:pt>
                <c:pt idx="77">
                  <c:v>-85418.366343951842</c:v>
                </c:pt>
                <c:pt idx="78">
                  <c:v>-130340.1907079519</c:v>
                </c:pt>
                <c:pt idx="79">
                  <c:v>-66999.593012177153</c:v>
                </c:pt>
                <c:pt idx="80">
                  <c:v>-94558.538603538706</c:v>
                </c:pt>
                <c:pt idx="81">
                  <c:v>-55498.503357811016</c:v>
                </c:pt>
                <c:pt idx="82">
                  <c:v>-2931.7018294541631</c:v>
                </c:pt>
                <c:pt idx="83">
                  <c:v>-53554.179986073868</c:v>
                </c:pt>
                <c:pt idx="84">
                  <c:v>-89558.538603538706</c:v>
                </c:pt>
                <c:pt idx="85">
                  <c:v>-49442.826729548047</c:v>
                </c:pt>
                <c:pt idx="86">
                  <c:v>-69112.035923069227</c:v>
                </c:pt>
                <c:pt idx="87">
                  <c:v>-10599.821368609089</c:v>
                </c:pt>
                <c:pt idx="88">
                  <c:v>-10272.527881660732</c:v>
                </c:pt>
                <c:pt idx="89">
                  <c:v>13452.3579401233</c:v>
                </c:pt>
                <c:pt idx="90">
                  <c:v>-145010.48955583922</c:v>
                </c:pt>
                <c:pt idx="91">
                  <c:v>-69113.125577435421</c:v>
                </c:pt>
                <c:pt idx="92">
                  <c:v>-12523.617536026926</c:v>
                </c:pt>
                <c:pt idx="93">
                  <c:v>-124703.17844602698</c:v>
                </c:pt>
                <c:pt idx="94">
                  <c:v>-69447.185347012884</c:v>
                </c:pt>
                <c:pt idx="95">
                  <c:v>-66335.832090487063</c:v>
                </c:pt>
                <c:pt idx="96">
                  <c:v>2060.4422335505369</c:v>
                </c:pt>
                <c:pt idx="97">
                  <c:v>14617.208516179642</c:v>
                </c:pt>
                <c:pt idx="98">
                  <c:v>22006.944914020016</c:v>
                </c:pt>
                <c:pt idx="99">
                  <c:v>-26721.209870862658</c:v>
                </c:pt>
                <c:pt idx="100">
                  <c:v>-329.29416428983677</c:v>
                </c:pt>
                <c:pt idx="101">
                  <c:v>-72115.304886167869</c:v>
                </c:pt>
                <c:pt idx="102">
                  <c:v>-233633.82901039324</c:v>
                </c:pt>
                <c:pt idx="103">
                  <c:v>-69059.6282579049</c:v>
                </c:pt>
                <c:pt idx="104">
                  <c:v>3226.3824639730738</c:v>
                </c:pt>
                <c:pt idx="105">
                  <c:v>-15587.150101285195</c:v>
                </c:pt>
                <c:pt idx="106">
                  <c:v>4670.7058357101632</c:v>
                </c:pt>
                <c:pt idx="107">
                  <c:v>-76722.071168796974</c:v>
                </c:pt>
                <c:pt idx="108">
                  <c:v>30895.591657494195</c:v>
                </c:pt>
                <c:pt idx="109">
                  <c:v>10837.735720498895</c:v>
                </c:pt>
                <c:pt idx="110">
                  <c:v>-6108.7669599705841</c:v>
                </c:pt>
                <c:pt idx="111">
                  <c:v>3286.6460661327001</c:v>
                </c:pt>
                <c:pt idx="112">
                  <c:v>-85340.190707951901</c:v>
                </c:pt>
                <c:pt idx="113">
                  <c:v>13837.735720498895</c:v>
                </c:pt>
                <c:pt idx="114">
                  <c:v>-33890.419064383779</c:v>
                </c:pt>
                <c:pt idx="115">
                  <c:v>7113.939553081058</c:v>
                </c:pt>
                <c:pt idx="116">
                  <c:v>618.52652697777376</c:v>
                </c:pt>
                <c:pt idx="117">
                  <c:v>27010.442233550537</c:v>
                </c:pt>
                <c:pt idx="118">
                  <c:v>65064.800851015316</c:v>
                </c:pt>
                <c:pt idx="119">
                  <c:v>26782.059092235984</c:v>
                </c:pt>
                <c:pt idx="120">
                  <c:v>18336.6460661327</c:v>
                </c:pt>
                <c:pt idx="121">
                  <c:v>-37614.215231801616</c:v>
                </c:pt>
                <c:pt idx="122">
                  <c:v>45672.885144442553</c:v>
                </c:pt>
                <c:pt idx="123">
                  <c:v>-29131.508718749974</c:v>
                </c:pt>
                <c:pt idx="124">
                  <c:v>-64784.514079688932</c:v>
                </c:pt>
                <c:pt idx="125">
                  <c:v>-70062.897221003543</c:v>
                </c:pt>
                <c:pt idx="126">
                  <c:v>-35781.245116590348</c:v>
                </c:pt>
                <c:pt idx="127">
                  <c:v>8390.1433856631629</c:v>
                </c:pt>
                <c:pt idx="128">
                  <c:v>19891.233040029416</c:v>
                </c:pt>
                <c:pt idx="129">
                  <c:v>71062.621542282926</c:v>
                </c:pt>
                <c:pt idx="130">
                  <c:v>-37727.747797059827</c:v>
                </c:pt>
                <c:pt idx="131">
                  <c:v>-76949.136299313395</c:v>
                </c:pt>
                <c:pt idx="132">
                  <c:v>-76066.812927576306</c:v>
                </c:pt>
                <c:pt idx="133">
                  <c:v>-7385.8320904870634</c:v>
                </c:pt>
                <c:pt idx="134">
                  <c:v>19056.0836160857</c:v>
                </c:pt>
                <c:pt idx="135">
                  <c:v>50726.382463973074</c:v>
                </c:pt>
                <c:pt idx="136">
                  <c:v>-30672.071168796974</c:v>
                </c:pt>
                <c:pt idx="137">
                  <c:v>3109.5809356162208</c:v>
                </c:pt>
                <c:pt idx="138">
                  <c:v>20500.406987822847</c:v>
                </c:pt>
                <c:pt idx="139">
                  <c:v>42669.61618134391</c:v>
                </c:pt>
                <c:pt idx="140">
                  <c:v>-36061.80756663729</c:v>
                </c:pt>
                <c:pt idx="141">
                  <c:v>94286.417709700763</c:v>
                </c:pt>
                <c:pt idx="142">
                  <c:v>44113.939553081058</c:v>
                </c:pt>
                <c:pt idx="143">
                  <c:v>59670.705835710163</c:v>
                </c:pt>
                <c:pt idx="144">
                  <c:v>11109.580935616221</c:v>
                </c:pt>
                <c:pt idx="145">
                  <c:v>63337.735720498895</c:v>
                </c:pt>
                <c:pt idx="146">
                  <c:v>89251.298170545837</c:v>
                </c:pt>
                <c:pt idx="147">
                  <c:v>15359.580935616221</c:v>
                </c:pt>
                <c:pt idx="148">
                  <c:v>-33729.927105792274</c:v>
                </c:pt>
                <c:pt idx="149">
                  <c:v>74949.088977024716</c:v>
                </c:pt>
                <c:pt idx="150">
                  <c:v>81116.118861813447</c:v>
                </c:pt>
                <c:pt idx="151">
                  <c:v>62002.586296555237</c:v>
                </c:pt>
                <c:pt idx="152">
                  <c:v>74670.705835710163</c:v>
                </c:pt>
                <c:pt idx="153">
                  <c:v>-40398.046644947201</c:v>
                </c:pt>
                <c:pt idx="154">
                  <c:v>16608.491281250026</c:v>
                </c:pt>
                <c:pt idx="155">
                  <c:v>79392.322694395611</c:v>
                </c:pt>
                <c:pt idx="156">
                  <c:v>56167.436872611521</c:v>
                </c:pt>
                <c:pt idx="157">
                  <c:v>48499.317333456594</c:v>
                </c:pt>
                <c:pt idx="158">
                  <c:v>26330.108139935473</c:v>
                </c:pt>
                <c:pt idx="159">
                  <c:v>99116.118861813447</c:v>
                </c:pt>
                <c:pt idx="160">
                  <c:v>88336.6460661327</c:v>
                </c:pt>
                <c:pt idx="161">
                  <c:v>22884.695113832131</c:v>
                </c:pt>
                <c:pt idx="162">
                  <c:v>58554.993961719505</c:v>
                </c:pt>
                <c:pt idx="163">
                  <c:v>63777.700474771147</c:v>
                </c:pt>
                <c:pt idx="164">
                  <c:v>81724.203155240626</c:v>
                </c:pt>
                <c:pt idx="165">
                  <c:v>-8008.3102471068269</c:v>
                </c:pt>
                <c:pt idx="166">
                  <c:v>84335.556411766447</c:v>
                </c:pt>
                <c:pt idx="167">
                  <c:v>60554.993961719505</c:v>
                </c:pt>
                <c:pt idx="168">
                  <c:v>16605.222318151384</c:v>
                </c:pt>
                <c:pt idx="169">
                  <c:v>83278.790129137342</c:v>
                </c:pt>
                <c:pt idx="170">
                  <c:v>144508.03456838621</c:v>
                </c:pt>
                <c:pt idx="171">
                  <c:v>57942.551050827489</c:v>
                </c:pt>
                <c:pt idx="172">
                  <c:v>121004.76560528763</c:v>
                </c:pt>
                <c:pt idx="173">
                  <c:v>92501.496642188984</c:v>
                </c:pt>
                <c:pt idx="174">
                  <c:v>-6837.7830427875742</c:v>
                </c:pt>
                <c:pt idx="175">
                  <c:v>85889.053731296968</c:v>
                </c:pt>
                <c:pt idx="176">
                  <c:v>97223.11350087449</c:v>
                </c:pt>
                <c:pt idx="177">
                  <c:v>85610.670589982416</c:v>
                </c:pt>
                <c:pt idx="178">
                  <c:v>33882.515805099742</c:v>
                </c:pt>
                <c:pt idx="179">
                  <c:v>51550.635344254668</c:v>
                </c:pt>
                <c:pt idx="180">
                  <c:v>100889.05373129697</c:v>
                </c:pt>
                <c:pt idx="181">
                  <c:v>39437.102778996457</c:v>
                </c:pt>
                <c:pt idx="182">
                  <c:v>50993.869061625563</c:v>
                </c:pt>
                <c:pt idx="183">
                  <c:v>32601.953355052799</c:v>
                </c:pt>
                <c:pt idx="184">
                  <c:v>56721.162548573921</c:v>
                </c:pt>
                <c:pt idx="185">
                  <c:v>84218.754883409652</c:v>
                </c:pt>
                <c:pt idx="186">
                  <c:v>35657.62998331571</c:v>
                </c:pt>
                <c:pt idx="187">
                  <c:v>58715.485920311068</c:v>
                </c:pt>
                <c:pt idx="188">
                  <c:v>123000.40698782285</c:v>
                </c:pt>
                <c:pt idx="189">
                  <c:v>123697.34721824533</c:v>
                </c:pt>
                <c:pt idx="190">
                  <c:v>116776.61082040495</c:v>
                </c:pt>
                <c:pt idx="191">
                  <c:v>118276.61082040495</c:v>
                </c:pt>
                <c:pt idx="192">
                  <c:v>108552.81465298712</c:v>
                </c:pt>
                <c:pt idx="193">
                  <c:v>87383.605459465994</c:v>
                </c:pt>
                <c:pt idx="194">
                  <c:v>166392.32269439561</c:v>
                </c:pt>
                <c:pt idx="195">
                  <c:v>193672.88514444255</c:v>
                </c:pt>
                <c:pt idx="196">
                  <c:v>137722.02384650824</c:v>
                </c:pt>
                <c:pt idx="197">
                  <c:v>32154.361020217068</c:v>
                </c:pt>
                <c:pt idx="198">
                  <c:v>67768.983239841531</c:v>
                </c:pt>
                <c:pt idx="199">
                  <c:v>168278.79012913734</c:v>
                </c:pt>
                <c:pt idx="200">
                  <c:v>97270.072894207726</c:v>
                </c:pt>
                <c:pt idx="201">
                  <c:v>226562.62154228293</c:v>
                </c:pt>
                <c:pt idx="202">
                  <c:v>140218.75488340965</c:v>
                </c:pt>
                <c:pt idx="203">
                  <c:v>197002.58629655524</c:v>
                </c:pt>
                <c:pt idx="204">
                  <c:v>37038.649146226468</c:v>
                </c:pt>
                <c:pt idx="205">
                  <c:v>178887.96407693077</c:v>
                </c:pt>
                <c:pt idx="206">
                  <c:v>165441.46139646129</c:v>
                </c:pt>
                <c:pt idx="207">
                  <c:v>144770.07289420773</c:v>
                </c:pt>
                <c:pt idx="208">
                  <c:v>166327.92883120303</c:v>
                </c:pt>
                <c:pt idx="209">
                  <c:v>225390.14338566316</c:v>
                </c:pt>
                <c:pt idx="210">
                  <c:v>238058.26292481809</c:v>
                </c:pt>
                <c:pt idx="211">
                  <c:v>213777.70047477115</c:v>
                </c:pt>
                <c:pt idx="212">
                  <c:v>207664.16790951294</c:v>
                </c:pt>
                <c:pt idx="213">
                  <c:v>252722.02384650824</c:v>
                </c:pt>
                <c:pt idx="214">
                  <c:v>150043.00776369125</c:v>
                </c:pt>
                <c:pt idx="215">
                  <c:v>276167.43687261152</c:v>
                </c:pt>
                <c:pt idx="216">
                  <c:v>253998.2276790904</c:v>
                </c:pt>
                <c:pt idx="217">
                  <c:v>212604.13266378525</c:v>
                </c:pt>
                <c:pt idx="218">
                  <c:v>286944.73035955988</c:v>
                </c:pt>
                <c:pt idx="219">
                  <c:v>262107.40162688377</c:v>
                </c:pt>
                <c:pt idx="220">
                  <c:v>191264.62462237675</c:v>
                </c:pt>
                <c:pt idx="221">
                  <c:v>254659.8092920481</c:v>
                </c:pt>
                <c:pt idx="222">
                  <c:v>216655.45067458332</c:v>
                </c:pt>
                <c:pt idx="223">
                  <c:v>211377.06753326871</c:v>
                </c:pt>
                <c:pt idx="224">
                  <c:v>312942.55105082749</c:v>
                </c:pt>
                <c:pt idx="225">
                  <c:v>272548.45603552228</c:v>
                </c:pt>
                <c:pt idx="226">
                  <c:v>338441.46139646129</c:v>
                </c:pt>
                <c:pt idx="227">
                  <c:v>382163.07825514674</c:v>
                </c:pt>
                <c:pt idx="228">
                  <c:v>315599.77404632041</c:v>
                </c:pt>
                <c:pt idx="229">
                  <c:v>419267.89358547534</c:v>
                </c:pt>
                <c:pt idx="230">
                  <c:v>458158.7196376819</c:v>
                </c:pt>
                <c:pt idx="231">
                  <c:v>472096.50508322183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872-2742-938F-9A335E0976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847818256"/>
        <c:axId val="-1812378944"/>
      </c:scatterChart>
      <c:valAx>
        <c:axId val="-18478182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X Variable 1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812378944"/>
        <c:crosses val="autoZero"/>
        <c:crossBetween val="midCat"/>
      </c:valAx>
      <c:valAx>
        <c:axId val="-1812378944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Residuals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84781825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X Variable 1 Line Fit  Plot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Y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HouseSales_data!$AG$67:$AG$298</c:f>
              <c:numCache>
                <c:formatCode>General</c:formatCode>
                <c:ptCount val="232"/>
                <c:pt idx="0">
                  <c:v>970</c:v>
                </c:pt>
                <c:pt idx="1">
                  <c:v>1090</c:v>
                </c:pt>
                <c:pt idx="2">
                  <c:v>1240</c:v>
                </c:pt>
                <c:pt idx="3">
                  <c:v>1460</c:v>
                </c:pt>
                <c:pt idx="4">
                  <c:v>1080</c:v>
                </c:pt>
                <c:pt idx="5">
                  <c:v>1490</c:v>
                </c:pt>
                <c:pt idx="6">
                  <c:v>1390</c:v>
                </c:pt>
                <c:pt idx="7">
                  <c:v>2030</c:v>
                </c:pt>
                <c:pt idx="8">
                  <c:v>860</c:v>
                </c:pt>
                <c:pt idx="9">
                  <c:v>1080</c:v>
                </c:pt>
                <c:pt idx="10">
                  <c:v>1350</c:v>
                </c:pt>
                <c:pt idx="11">
                  <c:v>1340</c:v>
                </c:pt>
                <c:pt idx="12">
                  <c:v>1300</c:v>
                </c:pt>
                <c:pt idx="13">
                  <c:v>880</c:v>
                </c:pt>
                <c:pt idx="14">
                  <c:v>1800</c:v>
                </c:pt>
                <c:pt idx="15">
                  <c:v>1280</c:v>
                </c:pt>
                <c:pt idx="16">
                  <c:v>1560</c:v>
                </c:pt>
                <c:pt idx="17">
                  <c:v>1460</c:v>
                </c:pt>
                <c:pt idx="18">
                  <c:v>2060</c:v>
                </c:pt>
                <c:pt idx="19">
                  <c:v>1530</c:v>
                </c:pt>
                <c:pt idx="20">
                  <c:v>940</c:v>
                </c:pt>
                <c:pt idx="21">
                  <c:v>1710</c:v>
                </c:pt>
                <c:pt idx="22">
                  <c:v>1850</c:v>
                </c:pt>
                <c:pt idx="23">
                  <c:v>1050</c:v>
                </c:pt>
                <c:pt idx="24">
                  <c:v>1860</c:v>
                </c:pt>
                <c:pt idx="25">
                  <c:v>1670</c:v>
                </c:pt>
                <c:pt idx="26">
                  <c:v>1670</c:v>
                </c:pt>
                <c:pt idx="27">
                  <c:v>1710</c:v>
                </c:pt>
                <c:pt idx="28">
                  <c:v>1260</c:v>
                </c:pt>
                <c:pt idx="29">
                  <c:v>1010</c:v>
                </c:pt>
                <c:pt idx="30">
                  <c:v>1920</c:v>
                </c:pt>
                <c:pt idx="31">
                  <c:v>1690</c:v>
                </c:pt>
                <c:pt idx="32">
                  <c:v>2050</c:v>
                </c:pt>
                <c:pt idx="33">
                  <c:v>1810</c:v>
                </c:pt>
                <c:pt idx="34">
                  <c:v>1140</c:v>
                </c:pt>
                <c:pt idx="35">
                  <c:v>1470</c:v>
                </c:pt>
                <c:pt idx="36">
                  <c:v>1370</c:v>
                </c:pt>
                <c:pt idx="37">
                  <c:v>1000</c:v>
                </c:pt>
                <c:pt idx="38">
                  <c:v>1090</c:v>
                </c:pt>
                <c:pt idx="39">
                  <c:v>1600</c:v>
                </c:pt>
                <c:pt idx="40">
                  <c:v>1700</c:v>
                </c:pt>
                <c:pt idx="41">
                  <c:v>1420</c:v>
                </c:pt>
                <c:pt idx="42">
                  <c:v>1420</c:v>
                </c:pt>
                <c:pt idx="43">
                  <c:v>1520</c:v>
                </c:pt>
                <c:pt idx="44">
                  <c:v>1670</c:v>
                </c:pt>
                <c:pt idx="45">
                  <c:v>1390</c:v>
                </c:pt>
                <c:pt idx="46">
                  <c:v>2600</c:v>
                </c:pt>
                <c:pt idx="47">
                  <c:v>1660</c:v>
                </c:pt>
                <c:pt idx="48">
                  <c:v>1560</c:v>
                </c:pt>
                <c:pt idx="49">
                  <c:v>1710</c:v>
                </c:pt>
                <c:pt idx="50">
                  <c:v>2000</c:v>
                </c:pt>
                <c:pt idx="51">
                  <c:v>2160</c:v>
                </c:pt>
                <c:pt idx="52">
                  <c:v>1610</c:v>
                </c:pt>
                <c:pt idx="53">
                  <c:v>1940</c:v>
                </c:pt>
                <c:pt idx="54">
                  <c:v>1980</c:v>
                </c:pt>
                <c:pt idx="55">
                  <c:v>1510</c:v>
                </c:pt>
                <c:pt idx="56">
                  <c:v>1770</c:v>
                </c:pt>
                <c:pt idx="57">
                  <c:v>1600</c:v>
                </c:pt>
                <c:pt idx="58">
                  <c:v>2130</c:v>
                </c:pt>
                <c:pt idx="59">
                  <c:v>1150</c:v>
                </c:pt>
                <c:pt idx="60">
                  <c:v>1870</c:v>
                </c:pt>
                <c:pt idx="61">
                  <c:v>1390</c:v>
                </c:pt>
                <c:pt idx="62">
                  <c:v>2099</c:v>
                </c:pt>
                <c:pt idx="63">
                  <c:v>1677</c:v>
                </c:pt>
                <c:pt idx="64">
                  <c:v>2100</c:v>
                </c:pt>
                <c:pt idx="65">
                  <c:v>1600</c:v>
                </c:pt>
                <c:pt idx="66">
                  <c:v>1750</c:v>
                </c:pt>
                <c:pt idx="67">
                  <c:v>1880</c:v>
                </c:pt>
                <c:pt idx="68">
                  <c:v>1110</c:v>
                </c:pt>
                <c:pt idx="69">
                  <c:v>2600</c:v>
                </c:pt>
                <c:pt idx="70">
                  <c:v>1290</c:v>
                </c:pt>
                <c:pt idx="71">
                  <c:v>1870</c:v>
                </c:pt>
                <c:pt idx="72">
                  <c:v>1010</c:v>
                </c:pt>
                <c:pt idx="73">
                  <c:v>1150</c:v>
                </c:pt>
                <c:pt idx="74">
                  <c:v>1210</c:v>
                </c:pt>
                <c:pt idx="75">
                  <c:v>1890</c:v>
                </c:pt>
                <c:pt idx="76">
                  <c:v>2660</c:v>
                </c:pt>
                <c:pt idx="77">
                  <c:v>1654</c:v>
                </c:pt>
                <c:pt idx="78">
                  <c:v>2080</c:v>
                </c:pt>
                <c:pt idx="79">
                  <c:v>1480</c:v>
                </c:pt>
                <c:pt idx="80">
                  <c:v>1760</c:v>
                </c:pt>
                <c:pt idx="81">
                  <c:v>1390</c:v>
                </c:pt>
                <c:pt idx="82">
                  <c:v>920</c:v>
                </c:pt>
                <c:pt idx="83">
                  <c:v>1400</c:v>
                </c:pt>
                <c:pt idx="84">
                  <c:v>1760</c:v>
                </c:pt>
                <c:pt idx="85">
                  <c:v>1380</c:v>
                </c:pt>
                <c:pt idx="86">
                  <c:v>1590</c:v>
                </c:pt>
                <c:pt idx="87">
                  <c:v>1040</c:v>
                </c:pt>
                <c:pt idx="88">
                  <c:v>1080</c:v>
                </c:pt>
                <c:pt idx="89">
                  <c:v>860</c:v>
                </c:pt>
                <c:pt idx="90">
                  <c:v>2380</c:v>
                </c:pt>
                <c:pt idx="91">
                  <c:v>1680</c:v>
                </c:pt>
                <c:pt idx="92">
                  <c:v>1170</c:v>
                </c:pt>
                <c:pt idx="93">
                  <c:v>2235</c:v>
                </c:pt>
                <c:pt idx="94">
                  <c:v>1740</c:v>
                </c:pt>
                <c:pt idx="95">
                  <c:v>1720</c:v>
                </c:pt>
                <c:pt idx="96">
                  <c:v>1110</c:v>
                </c:pt>
                <c:pt idx="97">
                  <c:v>1010</c:v>
                </c:pt>
                <c:pt idx="98">
                  <c:v>940</c:v>
                </c:pt>
                <c:pt idx="99">
                  <c:v>1430</c:v>
                </c:pt>
                <c:pt idx="100">
                  <c:v>1180</c:v>
                </c:pt>
                <c:pt idx="101">
                  <c:v>1860</c:v>
                </c:pt>
                <c:pt idx="102">
                  <c:v>3390</c:v>
                </c:pt>
                <c:pt idx="103">
                  <c:v>1850</c:v>
                </c:pt>
                <c:pt idx="104">
                  <c:v>1170</c:v>
                </c:pt>
                <c:pt idx="105">
                  <c:v>1370</c:v>
                </c:pt>
                <c:pt idx="106">
                  <c:v>1180</c:v>
                </c:pt>
                <c:pt idx="107">
                  <c:v>1960</c:v>
                </c:pt>
                <c:pt idx="108">
                  <c:v>960</c:v>
                </c:pt>
                <c:pt idx="109">
                  <c:v>1150</c:v>
                </c:pt>
                <c:pt idx="110">
                  <c:v>1320</c:v>
                </c:pt>
                <c:pt idx="111">
                  <c:v>1240</c:v>
                </c:pt>
                <c:pt idx="112">
                  <c:v>2080</c:v>
                </c:pt>
                <c:pt idx="113">
                  <c:v>1150</c:v>
                </c:pt>
                <c:pt idx="114">
                  <c:v>1640</c:v>
                </c:pt>
                <c:pt idx="115">
                  <c:v>1280</c:v>
                </c:pt>
                <c:pt idx="116">
                  <c:v>1360</c:v>
                </c:pt>
                <c:pt idx="117">
                  <c:v>1110</c:v>
                </c:pt>
                <c:pt idx="118">
                  <c:v>750</c:v>
                </c:pt>
                <c:pt idx="119">
                  <c:v>1160</c:v>
                </c:pt>
                <c:pt idx="120">
                  <c:v>1240</c:v>
                </c:pt>
                <c:pt idx="121">
                  <c:v>1770</c:v>
                </c:pt>
                <c:pt idx="122">
                  <c:v>1000</c:v>
                </c:pt>
                <c:pt idx="123">
                  <c:v>1730</c:v>
                </c:pt>
                <c:pt idx="124">
                  <c:v>2070</c:v>
                </c:pt>
                <c:pt idx="125">
                  <c:v>2120</c:v>
                </c:pt>
                <c:pt idx="126">
                  <c:v>1800</c:v>
                </c:pt>
                <c:pt idx="127">
                  <c:v>1410</c:v>
                </c:pt>
                <c:pt idx="128">
                  <c:v>1320</c:v>
                </c:pt>
                <c:pt idx="129">
                  <c:v>930</c:v>
                </c:pt>
                <c:pt idx="130">
                  <c:v>1970</c:v>
                </c:pt>
                <c:pt idx="131">
                  <c:v>2360</c:v>
                </c:pt>
                <c:pt idx="132">
                  <c:v>2370</c:v>
                </c:pt>
                <c:pt idx="133">
                  <c:v>1720</c:v>
                </c:pt>
                <c:pt idx="134">
                  <c:v>1470</c:v>
                </c:pt>
                <c:pt idx="135">
                  <c:v>1170</c:v>
                </c:pt>
                <c:pt idx="136">
                  <c:v>1960</c:v>
                </c:pt>
                <c:pt idx="137">
                  <c:v>1640</c:v>
                </c:pt>
                <c:pt idx="138">
                  <c:v>1480</c:v>
                </c:pt>
                <c:pt idx="139">
                  <c:v>1270</c:v>
                </c:pt>
                <c:pt idx="140">
                  <c:v>2030</c:v>
                </c:pt>
                <c:pt idx="141">
                  <c:v>800</c:v>
                </c:pt>
                <c:pt idx="142">
                  <c:v>1280</c:v>
                </c:pt>
                <c:pt idx="143">
                  <c:v>1180</c:v>
                </c:pt>
                <c:pt idx="144">
                  <c:v>1640</c:v>
                </c:pt>
                <c:pt idx="145">
                  <c:v>1150</c:v>
                </c:pt>
                <c:pt idx="146">
                  <c:v>920</c:v>
                </c:pt>
                <c:pt idx="147">
                  <c:v>1640</c:v>
                </c:pt>
                <c:pt idx="148">
                  <c:v>2150</c:v>
                </c:pt>
                <c:pt idx="149">
                  <c:v>1130</c:v>
                </c:pt>
                <c:pt idx="150">
                  <c:v>1100</c:v>
                </c:pt>
                <c:pt idx="151">
                  <c:v>1300</c:v>
                </c:pt>
                <c:pt idx="152">
                  <c:v>1180</c:v>
                </c:pt>
                <c:pt idx="153">
                  <c:v>2270</c:v>
                </c:pt>
                <c:pt idx="154">
                  <c:v>1730</c:v>
                </c:pt>
                <c:pt idx="155">
                  <c:v>1230</c:v>
                </c:pt>
                <c:pt idx="156">
                  <c:v>1450</c:v>
                </c:pt>
                <c:pt idx="157">
                  <c:v>1570</c:v>
                </c:pt>
                <c:pt idx="158">
                  <c:v>1780</c:v>
                </c:pt>
                <c:pt idx="159">
                  <c:v>1100</c:v>
                </c:pt>
                <c:pt idx="160">
                  <c:v>1240</c:v>
                </c:pt>
                <c:pt idx="161">
                  <c:v>1860</c:v>
                </c:pt>
                <c:pt idx="162">
                  <c:v>1560</c:v>
                </c:pt>
                <c:pt idx="163">
                  <c:v>1520</c:v>
                </c:pt>
                <c:pt idx="164">
                  <c:v>1350</c:v>
                </c:pt>
                <c:pt idx="165">
                  <c:v>2200</c:v>
                </c:pt>
                <c:pt idx="166">
                  <c:v>1330</c:v>
                </c:pt>
                <c:pt idx="167">
                  <c:v>1560</c:v>
                </c:pt>
                <c:pt idx="168">
                  <c:v>2000</c:v>
                </c:pt>
                <c:pt idx="169">
                  <c:v>1430</c:v>
                </c:pt>
                <c:pt idx="170">
                  <c:v>850</c:v>
                </c:pt>
                <c:pt idx="171">
                  <c:v>1670</c:v>
                </c:pt>
                <c:pt idx="172">
                  <c:v>1120</c:v>
                </c:pt>
                <c:pt idx="173">
                  <c:v>1390</c:v>
                </c:pt>
                <c:pt idx="174">
                  <c:v>2340</c:v>
                </c:pt>
                <c:pt idx="175">
                  <c:v>1500</c:v>
                </c:pt>
                <c:pt idx="176">
                  <c:v>1440</c:v>
                </c:pt>
                <c:pt idx="177">
                  <c:v>1550</c:v>
                </c:pt>
                <c:pt idx="178">
                  <c:v>2040</c:v>
                </c:pt>
                <c:pt idx="179">
                  <c:v>1920</c:v>
                </c:pt>
                <c:pt idx="180">
                  <c:v>1500</c:v>
                </c:pt>
                <c:pt idx="181">
                  <c:v>2120</c:v>
                </c:pt>
                <c:pt idx="182">
                  <c:v>2020</c:v>
                </c:pt>
                <c:pt idx="183">
                  <c:v>2270</c:v>
                </c:pt>
                <c:pt idx="184">
                  <c:v>2060</c:v>
                </c:pt>
                <c:pt idx="185">
                  <c:v>1800</c:v>
                </c:pt>
                <c:pt idx="186">
                  <c:v>2260</c:v>
                </c:pt>
                <c:pt idx="187">
                  <c:v>2070</c:v>
                </c:pt>
                <c:pt idx="188">
                  <c:v>1480</c:v>
                </c:pt>
                <c:pt idx="189">
                  <c:v>1540</c:v>
                </c:pt>
                <c:pt idx="190">
                  <c:v>1610</c:v>
                </c:pt>
                <c:pt idx="191">
                  <c:v>1610</c:v>
                </c:pt>
                <c:pt idx="192">
                  <c:v>1740</c:v>
                </c:pt>
                <c:pt idx="193">
                  <c:v>1950</c:v>
                </c:pt>
                <c:pt idx="194">
                  <c:v>1230</c:v>
                </c:pt>
                <c:pt idx="195">
                  <c:v>1000</c:v>
                </c:pt>
                <c:pt idx="196">
                  <c:v>1530</c:v>
                </c:pt>
                <c:pt idx="197">
                  <c:v>2530</c:v>
                </c:pt>
                <c:pt idx="198">
                  <c:v>2240</c:v>
                </c:pt>
                <c:pt idx="199">
                  <c:v>1430</c:v>
                </c:pt>
                <c:pt idx="200">
                  <c:v>2150</c:v>
                </c:pt>
                <c:pt idx="201">
                  <c:v>930</c:v>
                </c:pt>
                <c:pt idx="202">
                  <c:v>1800</c:v>
                </c:pt>
                <c:pt idx="203">
                  <c:v>1300</c:v>
                </c:pt>
                <c:pt idx="204">
                  <c:v>2910</c:v>
                </c:pt>
                <c:pt idx="205">
                  <c:v>1590</c:v>
                </c:pt>
                <c:pt idx="206">
                  <c:v>1760</c:v>
                </c:pt>
                <c:pt idx="207">
                  <c:v>2150</c:v>
                </c:pt>
                <c:pt idx="208">
                  <c:v>1960</c:v>
                </c:pt>
                <c:pt idx="209">
                  <c:v>1410</c:v>
                </c:pt>
                <c:pt idx="210">
                  <c:v>1290</c:v>
                </c:pt>
                <c:pt idx="211">
                  <c:v>1520</c:v>
                </c:pt>
                <c:pt idx="212">
                  <c:v>1720</c:v>
                </c:pt>
                <c:pt idx="213">
                  <c:v>1530</c:v>
                </c:pt>
                <c:pt idx="214">
                  <c:v>2550</c:v>
                </c:pt>
                <c:pt idx="215">
                  <c:v>1450</c:v>
                </c:pt>
                <c:pt idx="216">
                  <c:v>1660</c:v>
                </c:pt>
                <c:pt idx="217">
                  <c:v>2090</c:v>
                </c:pt>
                <c:pt idx="218">
                  <c:v>1490</c:v>
                </c:pt>
                <c:pt idx="219">
                  <c:v>1820</c:v>
                </c:pt>
                <c:pt idx="220">
                  <c:v>2600</c:v>
                </c:pt>
                <c:pt idx="221">
                  <c:v>2080</c:v>
                </c:pt>
                <c:pt idx="222">
                  <c:v>2440</c:v>
                </c:pt>
                <c:pt idx="223">
                  <c:v>2490</c:v>
                </c:pt>
                <c:pt idx="224">
                  <c:v>1670</c:v>
                </c:pt>
                <c:pt idx="225">
                  <c:v>2100</c:v>
                </c:pt>
                <c:pt idx="226">
                  <c:v>1760</c:v>
                </c:pt>
                <c:pt idx="227">
                  <c:v>1810</c:v>
                </c:pt>
                <c:pt idx="228">
                  <c:v>2450</c:v>
                </c:pt>
                <c:pt idx="229">
                  <c:v>2330</c:v>
                </c:pt>
                <c:pt idx="230">
                  <c:v>2170</c:v>
                </c:pt>
                <c:pt idx="231">
                  <c:v>2720</c:v>
                </c:pt>
              </c:numCache>
            </c:numRef>
          </c:xVal>
          <c:yVal>
            <c:numRef>
              <c:f>HouseSales_data!$AD$67:$AD$298</c:f>
              <c:numCache>
                <c:formatCode>General</c:formatCode>
                <c:ptCount val="232"/>
                <c:pt idx="0">
                  <c:v>156000</c:v>
                </c:pt>
                <c:pt idx="1">
                  <c:v>158000</c:v>
                </c:pt>
                <c:pt idx="2">
                  <c:v>174500</c:v>
                </c:pt>
                <c:pt idx="3">
                  <c:v>175000</c:v>
                </c:pt>
                <c:pt idx="4">
                  <c:v>185000</c:v>
                </c:pt>
                <c:pt idx="5">
                  <c:v>185000</c:v>
                </c:pt>
                <c:pt idx="6">
                  <c:v>190500</c:v>
                </c:pt>
                <c:pt idx="7">
                  <c:v>199000</c:v>
                </c:pt>
                <c:pt idx="8">
                  <c:v>199988</c:v>
                </c:pt>
                <c:pt idx="9">
                  <c:v>219000</c:v>
                </c:pt>
                <c:pt idx="10">
                  <c:v>225000</c:v>
                </c:pt>
                <c:pt idx="11">
                  <c:v>230000</c:v>
                </c:pt>
                <c:pt idx="12">
                  <c:v>232000</c:v>
                </c:pt>
                <c:pt idx="13">
                  <c:v>235000</c:v>
                </c:pt>
                <c:pt idx="14">
                  <c:v>237000</c:v>
                </c:pt>
                <c:pt idx="15">
                  <c:v>239950</c:v>
                </c:pt>
                <c:pt idx="16">
                  <c:v>239950</c:v>
                </c:pt>
                <c:pt idx="17">
                  <c:v>240000</c:v>
                </c:pt>
                <c:pt idx="18">
                  <c:v>244615</c:v>
                </c:pt>
                <c:pt idx="19">
                  <c:v>245000</c:v>
                </c:pt>
                <c:pt idx="20">
                  <c:v>246500</c:v>
                </c:pt>
                <c:pt idx="21">
                  <c:v>247500</c:v>
                </c:pt>
                <c:pt idx="22">
                  <c:v>248000</c:v>
                </c:pt>
                <c:pt idx="23">
                  <c:v>249000</c:v>
                </c:pt>
                <c:pt idx="24">
                  <c:v>250000</c:v>
                </c:pt>
                <c:pt idx="25">
                  <c:v>252000</c:v>
                </c:pt>
                <c:pt idx="26">
                  <c:v>252000</c:v>
                </c:pt>
                <c:pt idx="27">
                  <c:v>255000</c:v>
                </c:pt>
                <c:pt idx="28">
                  <c:v>259000</c:v>
                </c:pt>
                <c:pt idx="29">
                  <c:v>259950</c:v>
                </c:pt>
                <c:pt idx="30">
                  <c:v>260000</c:v>
                </c:pt>
                <c:pt idx="31">
                  <c:v>260000</c:v>
                </c:pt>
                <c:pt idx="32">
                  <c:v>260000</c:v>
                </c:pt>
                <c:pt idx="33">
                  <c:v>261000</c:v>
                </c:pt>
                <c:pt idx="34">
                  <c:v>262500</c:v>
                </c:pt>
                <c:pt idx="35">
                  <c:v>264000</c:v>
                </c:pt>
                <c:pt idx="36">
                  <c:v>264500</c:v>
                </c:pt>
                <c:pt idx="37">
                  <c:v>265000</c:v>
                </c:pt>
                <c:pt idx="38">
                  <c:v>267000</c:v>
                </c:pt>
                <c:pt idx="39">
                  <c:v>267500</c:v>
                </c:pt>
                <c:pt idx="40">
                  <c:v>268000</c:v>
                </c:pt>
                <c:pt idx="41">
                  <c:v>268500</c:v>
                </c:pt>
                <c:pt idx="42">
                  <c:v>269000</c:v>
                </c:pt>
                <c:pt idx="43">
                  <c:v>269950</c:v>
                </c:pt>
                <c:pt idx="44">
                  <c:v>270000</c:v>
                </c:pt>
                <c:pt idx="45">
                  <c:v>270000</c:v>
                </c:pt>
                <c:pt idx="46">
                  <c:v>270000</c:v>
                </c:pt>
                <c:pt idx="47">
                  <c:v>270000</c:v>
                </c:pt>
                <c:pt idx="48">
                  <c:v>273000</c:v>
                </c:pt>
                <c:pt idx="49">
                  <c:v>273148</c:v>
                </c:pt>
                <c:pt idx="50">
                  <c:v>275000</c:v>
                </c:pt>
                <c:pt idx="51">
                  <c:v>277000</c:v>
                </c:pt>
                <c:pt idx="52">
                  <c:v>278000</c:v>
                </c:pt>
                <c:pt idx="53">
                  <c:v>278500</c:v>
                </c:pt>
                <c:pt idx="54">
                  <c:v>279000</c:v>
                </c:pt>
                <c:pt idx="55">
                  <c:v>279950</c:v>
                </c:pt>
                <c:pt idx="56">
                  <c:v>280000</c:v>
                </c:pt>
                <c:pt idx="57">
                  <c:v>285000</c:v>
                </c:pt>
                <c:pt idx="58">
                  <c:v>285000</c:v>
                </c:pt>
                <c:pt idx="59">
                  <c:v>287000</c:v>
                </c:pt>
                <c:pt idx="60">
                  <c:v>288400</c:v>
                </c:pt>
                <c:pt idx="61">
                  <c:v>288790</c:v>
                </c:pt>
                <c:pt idx="62">
                  <c:v>289950</c:v>
                </c:pt>
                <c:pt idx="63">
                  <c:v>295000</c:v>
                </c:pt>
                <c:pt idx="64">
                  <c:v>299000</c:v>
                </c:pt>
                <c:pt idx="65">
                  <c:v>299500</c:v>
                </c:pt>
                <c:pt idx="66">
                  <c:v>300000</c:v>
                </c:pt>
                <c:pt idx="67">
                  <c:v>300000</c:v>
                </c:pt>
                <c:pt idx="68">
                  <c:v>302000</c:v>
                </c:pt>
                <c:pt idx="69">
                  <c:v>304900</c:v>
                </c:pt>
                <c:pt idx="70">
                  <c:v>305000</c:v>
                </c:pt>
                <c:pt idx="71">
                  <c:v>306000</c:v>
                </c:pt>
                <c:pt idx="72">
                  <c:v>306888</c:v>
                </c:pt>
                <c:pt idx="73">
                  <c:v>310000</c:v>
                </c:pt>
                <c:pt idx="74">
                  <c:v>310000</c:v>
                </c:pt>
                <c:pt idx="75">
                  <c:v>312000</c:v>
                </c:pt>
                <c:pt idx="76">
                  <c:v>313100</c:v>
                </c:pt>
                <c:pt idx="77">
                  <c:v>314950</c:v>
                </c:pt>
                <c:pt idx="78">
                  <c:v>315000</c:v>
                </c:pt>
                <c:pt idx="79">
                  <c:v>315000</c:v>
                </c:pt>
                <c:pt idx="80">
                  <c:v>317000</c:v>
                </c:pt>
                <c:pt idx="81">
                  <c:v>317000</c:v>
                </c:pt>
                <c:pt idx="82">
                  <c:v>319950</c:v>
                </c:pt>
                <c:pt idx="83">
                  <c:v>320000</c:v>
                </c:pt>
                <c:pt idx="84">
                  <c:v>322000</c:v>
                </c:pt>
                <c:pt idx="85">
                  <c:v>322000</c:v>
                </c:pt>
                <c:pt idx="86">
                  <c:v>324500</c:v>
                </c:pt>
                <c:pt idx="87">
                  <c:v>324950</c:v>
                </c:pt>
                <c:pt idx="88">
                  <c:v>329500</c:v>
                </c:pt>
                <c:pt idx="89">
                  <c:v>330000</c:v>
                </c:pt>
                <c:pt idx="90">
                  <c:v>332000</c:v>
                </c:pt>
                <c:pt idx="91">
                  <c:v>334000</c:v>
                </c:pt>
                <c:pt idx="92">
                  <c:v>336750</c:v>
                </c:pt>
                <c:pt idx="93">
                  <c:v>337000</c:v>
                </c:pt>
                <c:pt idx="94">
                  <c:v>340000</c:v>
                </c:pt>
                <c:pt idx="95">
                  <c:v>341000</c:v>
                </c:pt>
                <c:pt idx="96">
                  <c:v>345000</c:v>
                </c:pt>
                <c:pt idx="97">
                  <c:v>347000</c:v>
                </c:pt>
                <c:pt idx="98">
                  <c:v>347000</c:v>
                </c:pt>
                <c:pt idx="99">
                  <c:v>350000</c:v>
                </c:pt>
                <c:pt idx="100">
                  <c:v>350000</c:v>
                </c:pt>
                <c:pt idx="101">
                  <c:v>350000</c:v>
                </c:pt>
                <c:pt idx="102">
                  <c:v>350000</c:v>
                </c:pt>
                <c:pt idx="103">
                  <c:v>352000</c:v>
                </c:pt>
                <c:pt idx="104">
                  <c:v>352500</c:v>
                </c:pt>
                <c:pt idx="105">
                  <c:v>354800</c:v>
                </c:pt>
                <c:pt idx="106">
                  <c:v>355000</c:v>
                </c:pt>
                <c:pt idx="107">
                  <c:v>355950</c:v>
                </c:pt>
                <c:pt idx="108">
                  <c:v>358000</c:v>
                </c:pt>
                <c:pt idx="109">
                  <c:v>358000</c:v>
                </c:pt>
                <c:pt idx="110">
                  <c:v>359000</c:v>
                </c:pt>
                <c:pt idx="111">
                  <c:v>359950</c:v>
                </c:pt>
                <c:pt idx="112">
                  <c:v>360000</c:v>
                </c:pt>
                <c:pt idx="113">
                  <c:v>361000</c:v>
                </c:pt>
                <c:pt idx="114">
                  <c:v>365000</c:v>
                </c:pt>
                <c:pt idx="115">
                  <c:v>368000</c:v>
                </c:pt>
                <c:pt idx="116">
                  <c:v>369950</c:v>
                </c:pt>
                <c:pt idx="117">
                  <c:v>369950</c:v>
                </c:pt>
                <c:pt idx="118">
                  <c:v>370000</c:v>
                </c:pt>
                <c:pt idx="119">
                  <c:v>375000</c:v>
                </c:pt>
                <c:pt idx="120">
                  <c:v>375000</c:v>
                </c:pt>
                <c:pt idx="121">
                  <c:v>375000</c:v>
                </c:pt>
                <c:pt idx="122">
                  <c:v>377000</c:v>
                </c:pt>
                <c:pt idx="123">
                  <c:v>379260</c:v>
                </c:pt>
                <c:pt idx="124">
                  <c:v>379500</c:v>
                </c:pt>
                <c:pt idx="125">
                  <c:v>379500</c:v>
                </c:pt>
                <c:pt idx="126">
                  <c:v>380000</c:v>
                </c:pt>
                <c:pt idx="127">
                  <c:v>383000</c:v>
                </c:pt>
                <c:pt idx="128">
                  <c:v>385000</c:v>
                </c:pt>
                <c:pt idx="129">
                  <c:v>395000</c:v>
                </c:pt>
                <c:pt idx="130">
                  <c:v>396000</c:v>
                </c:pt>
                <c:pt idx="131">
                  <c:v>397950</c:v>
                </c:pt>
                <c:pt idx="132">
                  <c:v>399888</c:v>
                </c:pt>
                <c:pt idx="133">
                  <c:v>399950</c:v>
                </c:pt>
                <c:pt idx="134">
                  <c:v>400000</c:v>
                </c:pt>
                <c:pt idx="135">
                  <c:v>400000</c:v>
                </c:pt>
                <c:pt idx="136">
                  <c:v>402000</c:v>
                </c:pt>
                <c:pt idx="137">
                  <c:v>402000</c:v>
                </c:pt>
                <c:pt idx="138">
                  <c:v>402500</c:v>
                </c:pt>
                <c:pt idx="139">
                  <c:v>402500</c:v>
                </c:pt>
                <c:pt idx="140">
                  <c:v>404000</c:v>
                </c:pt>
                <c:pt idx="141">
                  <c:v>404500</c:v>
                </c:pt>
                <c:pt idx="142">
                  <c:v>405000</c:v>
                </c:pt>
                <c:pt idx="143">
                  <c:v>410000</c:v>
                </c:pt>
                <c:pt idx="144">
                  <c:v>410000</c:v>
                </c:pt>
                <c:pt idx="145">
                  <c:v>410500</c:v>
                </c:pt>
                <c:pt idx="146">
                  <c:v>412133</c:v>
                </c:pt>
                <c:pt idx="147">
                  <c:v>414250</c:v>
                </c:pt>
                <c:pt idx="148">
                  <c:v>419000</c:v>
                </c:pt>
                <c:pt idx="149">
                  <c:v>420000</c:v>
                </c:pt>
                <c:pt idx="150">
                  <c:v>423000</c:v>
                </c:pt>
                <c:pt idx="151">
                  <c:v>425000</c:v>
                </c:pt>
                <c:pt idx="152">
                  <c:v>425000</c:v>
                </c:pt>
                <c:pt idx="153">
                  <c:v>425000</c:v>
                </c:pt>
                <c:pt idx="154">
                  <c:v>425000</c:v>
                </c:pt>
                <c:pt idx="155">
                  <c:v>435000</c:v>
                </c:pt>
                <c:pt idx="156">
                  <c:v>435000</c:v>
                </c:pt>
                <c:pt idx="157">
                  <c:v>440000</c:v>
                </c:pt>
                <c:pt idx="158">
                  <c:v>440000</c:v>
                </c:pt>
                <c:pt idx="159">
                  <c:v>441000</c:v>
                </c:pt>
                <c:pt idx="160">
                  <c:v>445000</c:v>
                </c:pt>
                <c:pt idx="161">
                  <c:v>445000</c:v>
                </c:pt>
                <c:pt idx="162">
                  <c:v>449000</c:v>
                </c:pt>
                <c:pt idx="163">
                  <c:v>450000</c:v>
                </c:pt>
                <c:pt idx="164">
                  <c:v>450000</c:v>
                </c:pt>
                <c:pt idx="165">
                  <c:v>450000</c:v>
                </c:pt>
                <c:pt idx="166">
                  <c:v>450500</c:v>
                </c:pt>
                <c:pt idx="167">
                  <c:v>451000</c:v>
                </c:pt>
                <c:pt idx="168">
                  <c:v>453500</c:v>
                </c:pt>
                <c:pt idx="169">
                  <c:v>460000</c:v>
                </c:pt>
                <c:pt idx="170">
                  <c:v>460000</c:v>
                </c:pt>
                <c:pt idx="171">
                  <c:v>460000</c:v>
                </c:pt>
                <c:pt idx="172">
                  <c:v>465000</c:v>
                </c:pt>
                <c:pt idx="173">
                  <c:v>465000</c:v>
                </c:pt>
                <c:pt idx="174">
                  <c:v>465950</c:v>
                </c:pt>
                <c:pt idx="175">
                  <c:v>470000</c:v>
                </c:pt>
                <c:pt idx="176">
                  <c:v>475000</c:v>
                </c:pt>
                <c:pt idx="177">
                  <c:v>475000</c:v>
                </c:pt>
                <c:pt idx="178">
                  <c:v>475000</c:v>
                </c:pt>
                <c:pt idx="179">
                  <c:v>480000</c:v>
                </c:pt>
                <c:pt idx="180">
                  <c:v>485000</c:v>
                </c:pt>
                <c:pt idx="181">
                  <c:v>489000</c:v>
                </c:pt>
                <c:pt idx="182">
                  <c:v>490000</c:v>
                </c:pt>
                <c:pt idx="183">
                  <c:v>498000</c:v>
                </c:pt>
                <c:pt idx="184">
                  <c:v>499950</c:v>
                </c:pt>
                <c:pt idx="185">
                  <c:v>500000</c:v>
                </c:pt>
                <c:pt idx="186">
                  <c:v>500000</c:v>
                </c:pt>
                <c:pt idx="187">
                  <c:v>503000</c:v>
                </c:pt>
                <c:pt idx="188">
                  <c:v>505000</c:v>
                </c:pt>
                <c:pt idx="189">
                  <c:v>512031</c:v>
                </c:pt>
                <c:pt idx="190">
                  <c:v>512500</c:v>
                </c:pt>
                <c:pt idx="191">
                  <c:v>514000</c:v>
                </c:pt>
                <c:pt idx="192">
                  <c:v>518000</c:v>
                </c:pt>
                <c:pt idx="193">
                  <c:v>519000</c:v>
                </c:pt>
                <c:pt idx="194">
                  <c:v>522000</c:v>
                </c:pt>
                <c:pt idx="195">
                  <c:v>525000</c:v>
                </c:pt>
                <c:pt idx="196">
                  <c:v>525000</c:v>
                </c:pt>
                <c:pt idx="197">
                  <c:v>525000</c:v>
                </c:pt>
                <c:pt idx="198">
                  <c:v>530000</c:v>
                </c:pt>
                <c:pt idx="199">
                  <c:v>545000</c:v>
                </c:pt>
                <c:pt idx="200">
                  <c:v>550000</c:v>
                </c:pt>
                <c:pt idx="201">
                  <c:v>550500</c:v>
                </c:pt>
                <c:pt idx="202">
                  <c:v>556000</c:v>
                </c:pt>
                <c:pt idx="203">
                  <c:v>560000</c:v>
                </c:pt>
                <c:pt idx="204">
                  <c:v>570000</c:v>
                </c:pt>
                <c:pt idx="205">
                  <c:v>572500</c:v>
                </c:pt>
                <c:pt idx="206">
                  <c:v>577000</c:v>
                </c:pt>
                <c:pt idx="207">
                  <c:v>597500</c:v>
                </c:pt>
                <c:pt idx="208">
                  <c:v>599000</c:v>
                </c:pt>
                <c:pt idx="209">
                  <c:v>600000</c:v>
                </c:pt>
                <c:pt idx="210">
                  <c:v>600000</c:v>
                </c:pt>
                <c:pt idx="211">
                  <c:v>600000</c:v>
                </c:pt>
                <c:pt idx="212">
                  <c:v>615000</c:v>
                </c:pt>
                <c:pt idx="213">
                  <c:v>640000</c:v>
                </c:pt>
                <c:pt idx="214">
                  <c:v>645000</c:v>
                </c:pt>
                <c:pt idx="215">
                  <c:v>655000</c:v>
                </c:pt>
                <c:pt idx="216">
                  <c:v>655000</c:v>
                </c:pt>
                <c:pt idx="217">
                  <c:v>659000</c:v>
                </c:pt>
                <c:pt idx="218">
                  <c:v>670000</c:v>
                </c:pt>
                <c:pt idx="219">
                  <c:v>680000</c:v>
                </c:pt>
                <c:pt idx="220">
                  <c:v>691500</c:v>
                </c:pt>
                <c:pt idx="221">
                  <c:v>700000</c:v>
                </c:pt>
                <c:pt idx="222">
                  <c:v>700000</c:v>
                </c:pt>
                <c:pt idx="223">
                  <c:v>700000</c:v>
                </c:pt>
                <c:pt idx="224">
                  <c:v>715000</c:v>
                </c:pt>
                <c:pt idx="225">
                  <c:v>720000</c:v>
                </c:pt>
                <c:pt idx="226">
                  <c:v>750000</c:v>
                </c:pt>
                <c:pt idx="227">
                  <c:v>799000</c:v>
                </c:pt>
                <c:pt idx="228">
                  <c:v>800000</c:v>
                </c:pt>
                <c:pt idx="229">
                  <c:v>891000</c:v>
                </c:pt>
                <c:pt idx="230">
                  <c:v>913000</c:v>
                </c:pt>
                <c:pt idx="231">
                  <c:v>985000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6E1-0644-BE09-A198ABBD828F}"/>
            </c:ext>
          </c:extLst>
        </c:ser>
        <c:ser>
          <c:idx val="1"/>
          <c:order val="1"/>
          <c:tx>
            <c:v>Predicted Y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HouseSales_data!$AG$67:$AG$298</c:f>
              <c:numCache>
                <c:formatCode>General</c:formatCode>
                <c:ptCount val="232"/>
                <c:pt idx="0">
                  <c:v>970</c:v>
                </c:pt>
                <c:pt idx="1">
                  <c:v>1090</c:v>
                </c:pt>
                <c:pt idx="2">
                  <c:v>1240</c:v>
                </c:pt>
                <c:pt idx="3">
                  <c:v>1460</c:v>
                </c:pt>
                <c:pt idx="4">
                  <c:v>1080</c:v>
                </c:pt>
                <c:pt idx="5">
                  <c:v>1490</c:v>
                </c:pt>
                <c:pt idx="6">
                  <c:v>1390</c:v>
                </c:pt>
                <c:pt idx="7">
                  <c:v>2030</c:v>
                </c:pt>
                <c:pt idx="8">
                  <c:v>860</c:v>
                </c:pt>
                <c:pt idx="9">
                  <c:v>1080</c:v>
                </c:pt>
                <c:pt idx="10">
                  <c:v>1350</c:v>
                </c:pt>
                <c:pt idx="11">
                  <c:v>1340</c:v>
                </c:pt>
                <c:pt idx="12">
                  <c:v>1300</c:v>
                </c:pt>
                <c:pt idx="13">
                  <c:v>880</c:v>
                </c:pt>
                <c:pt idx="14">
                  <c:v>1800</c:v>
                </c:pt>
                <c:pt idx="15">
                  <c:v>1280</c:v>
                </c:pt>
                <c:pt idx="16">
                  <c:v>1560</c:v>
                </c:pt>
                <c:pt idx="17">
                  <c:v>1460</c:v>
                </c:pt>
                <c:pt idx="18">
                  <c:v>2060</c:v>
                </c:pt>
                <c:pt idx="19">
                  <c:v>1530</c:v>
                </c:pt>
                <c:pt idx="20">
                  <c:v>940</c:v>
                </c:pt>
                <c:pt idx="21">
                  <c:v>1710</c:v>
                </c:pt>
                <c:pt idx="22">
                  <c:v>1850</c:v>
                </c:pt>
                <c:pt idx="23">
                  <c:v>1050</c:v>
                </c:pt>
                <c:pt idx="24">
                  <c:v>1860</c:v>
                </c:pt>
                <c:pt idx="25">
                  <c:v>1670</c:v>
                </c:pt>
                <c:pt idx="26">
                  <c:v>1670</c:v>
                </c:pt>
                <c:pt idx="27">
                  <c:v>1710</c:v>
                </c:pt>
                <c:pt idx="28">
                  <c:v>1260</c:v>
                </c:pt>
                <c:pt idx="29">
                  <c:v>1010</c:v>
                </c:pt>
                <c:pt idx="30">
                  <c:v>1920</c:v>
                </c:pt>
                <c:pt idx="31">
                  <c:v>1690</c:v>
                </c:pt>
                <c:pt idx="32">
                  <c:v>2050</c:v>
                </c:pt>
                <c:pt idx="33">
                  <c:v>1810</c:v>
                </c:pt>
                <c:pt idx="34">
                  <c:v>1140</c:v>
                </c:pt>
                <c:pt idx="35">
                  <c:v>1470</c:v>
                </c:pt>
                <c:pt idx="36">
                  <c:v>1370</c:v>
                </c:pt>
                <c:pt idx="37">
                  <c:v>1000</c:v>
                </c:pt>
                <c:pt idx="38">
                  <c:v>1090</c:v>
                </c:pt>
                <c:pt idx="39">
                  <c:v>1600</c:v>
                </c:pt>
                <c:pt idx="40">
                  <c:v>1700</c:v>
                </c:pt>
                <c:pt idx="41">
                  <c:v>1420</c:v>
                </c:pt>
                <c:pt idx="42">
                  <c:v>1420</c:v>
                </c:pt>
                <c:pt idx="43">
                  <c:v>1520</c:v>
                </c:pt>
                <c:pt idx="44">
                  <c:v>1670</c:v>
                </c:pt>
                <c:pt idx="45">
                  <c:v>1390</c:v>
                </c:pt>
                <c:pt idx="46">
                  <c:v>2600</c:v>
                </c:pt>
                <c:pt idx="47">
                  <c:v>1660</c:v>
                </c:pt>
                <c:pt idx="48">
                  <c:v>1560</c:v>
                </c:pt>
                <c:pt idx="49">
                  <c:v>1710</c:v>
                </c:pt>
                <c:pt idx="50">
                  <c:v>2000</c:v>
                </c:pt>
                <c:pt idx="51">
                  <c:v>2160</c:v>
                </c:pt>
                <c:pt idx="52">
                  <c:v>1610</c:v>
                </c:pt>
                <c:pt idx="53">
                  <c:v>1940</c:v>
                </c:pt>
                <c:pt idx="54">
                  <c:v>1980</c:v>
                </c:pt>
                <c:pt idx="55">
                  <c:v>1510</c:v>
                </c:pt>
                <c:pt idx="56">
                  <c:v>1770</c:v>
                </c:pt>
                <c:pt idx="57">
                  <c:v>1600</c:v>
                </c:pt>
                <c:pt idx="58">
                  <c:v>2130</c:v>
                </c:pt>
                <c:pt idx="59">
                  <c:v>1150</c:v>
                </c:pt>
                <c:pt idx="60">
                  <c:v>1870</c:v>
                </c:pt>
                <c:pt idx="61">
                  <c:v>1390</c:v>
                </c:pt>
                <c:pt idx="62">
                  <c:v>2099</c:v>
                </c:pt>
                <c:pt idx="63">
                  <c:v>1677</c:v>
                </c:pt>
                <c:pt idx="64">
                  <c:v>2100</c:v>
                </c:pt>
                <c:pt idx="65">
                  <c:v>1600</c:v>
                </c:pt>
                <c:pt idx="66">
                  <c:v>1750</c:v>
                </c:pt>
                <c:pt idx="67">
                  <c:v>1880</c:v>
                </c:pt>
                <c:pt idx="68">
                  <c:v>1110</c:v>
                </c:pt>
                <c:pt idx="69">
                  <c:v>2600</c:v>
                </c:pt>
                <c:pt idx="70">
                  <c:v>1290</c:v>
                </c:pt>
                <c:pt idx="71">
                  <c:v>1870</c:v>
                </c:pt>
                <c:pt idx="72">
                  <c:v>1010</c:v>
                </c:pt>
                <c:pt idx="73">
                  <c:v>1150</c:v>
                </c:pt>
                <c:pt idx="74">
                  <c:v>1210</c:v>
                </c:pt>
                <c:pt idx="75">
                  <c:v>1890</c:v>
                </c:pt>
                <c:pt idx="76">
                  <c:v>2660</c:v>
                </c:pt>
                <c:pt idx="77">
                  <c:v>1654</c:v>
                </c:pt>
                <c:pt idx="78">
                  <c:v>2080</c:v>
                </c:pt>
                <c:pt idx="79">
                  <c:v>1480</c:v>
                </c:pt>
                <c:pt idx="80">
                  <c:v>1760</c:v>
                </c:pt>
                <c:pt idx="81">
                  <c:v>1390</c:v>
                </c:pt>
                <c:pt idx="82">
                  <c:v>920</c:v>
                </c:pt>
                <c:pt idx="83">
                  <c:v>1400</c:v>
                </c:pt>
                <c:pt idx="84">
                  <c:v>1760</c:v>
                </c:pt>
                <c:pt idx="85">
                  <c:v>1380</c:v>
                </c:pt>
                <c:pt idx="86">
                  <c:v>1590</c:v>
                </c:pt>
                <c:pt idx="87">
                  <c:v>1040</c:v>
                </c:pt>
                <c:pt idx="88">
                  <c:v>1080</c:v>
                </c:pt>
                <c:pt idx="89">
                  <c:v>860</c:v>
                </c:pt>
                <c:pt idx="90">
                  <c:v>2380</c:v>
                </c:pt>
                <c:pt idx="91">
                  <c:v>1680</c:v>
                </c:pt>
                <c:pt idx="92">
                  <c:v>1170</c:v>
                </c:pt>
                <c:pt idx="93">
                  <c:v>2235</c:v>
                </c:pt>
                <c:pt idx="94">
                  <c:v>1740</c:v>
                </c:pt>
                <c:pt idx="95">
                  <c:v>1720</c:v>
                </c:pt>
                <c:pt idx="96">
                  <c:v>1110</c:v>
                </c:pt>
                <c:pt idx="97">
                  <c:v>1010</c:v>
                </c:pt>
                <c:pt idx="98">
                  <c:v>940</c:v>
                </c:pt>
                <c:pt idx="99">
                  <c:v>1430</c:v>
                </c:pt>
                <c:pt idx="100">
                  <c:v>1180</c:v>
                </c:pt>
                <c:pt idx="101">
                  <c:v>1860</c:v>
                </c:pt>
                <c:pt idx="102">
                  <c:v>3390</c:v>
                </c:pt>
                <c:pt idx="103">
                  <c:v>1850</c:v>
                </c:pt>
                <c:pt idx="104">
                  <c:v>1170</c:v>
                </c:pt>
                <c:pt idx="105">
                  <c:v>1370</c:v>
                </c:pt>
                <c:pt idx="106">
                  <c:v>1180</c:v>
                </c:pt>
                <c:pt idx="107">
                  <c:v>1960</c:v>
                </c:pt>
                <c:pt idx="108">
                  <c:v>960</c:v>
                </c:pt>
                <c:pt idx="109">
                  <c:v>1150</c:v>
                </c:pt>
                <c:pt idx="110">
                  <c:v>1320</c:v>
                </c:pt>
                <c:pt idx="111">
                  <c:v>1240</c:v>
                </c:pt>
                <c:pt idx="112">
                  <c:v>2080</c:v>
                </c:pt>
                <c:pt idx="113">
                  <c:v>1150</c:v>
                </c:pt>
                <c:pt idx="114">
                  <c:v>1640</c:v>
                </c:pt>
                <c:pt idx="115">
                  <c:v>1280</c:v>
                </c:pt>
                <c:pt idx="116">
                  <c:v>1360</c:v>
                </c:pt>
                <c:pt idx="117">
                  <c:v>1110</c:v>
                </c:pt>
                <c:pt idx="118">
                  <c:v>750</c:v>
                </c:pt>
                <c:pt idx="119">
                  <c:v>1160</c:v>
                </c:pt>
                <c:pt idx="120">
                  <c:v>1240</c:v>
                </c:pt>
                <c:pt idx="121">
                  <c:v>1770</c:v>
                </c:pt>
                <c:pt idx="122">
                  <c:v>1000</c:v>
                </c:pt>
                <c:pt idx="123">
                  <c:v>1730</c:v>
                </c:pt>
                <c:pt idx="124">
                  <c:v>2070</c:v>
                </c:pt>
                <c:pt idx="125">
                  <c:v>2120</c:v>
                </c:pt>
                <c:pt idx="126">
                  <c:v>1800</c:v>
                </c:pt>
                <c:pt idx="127">
                  <c:v>1410</c:v>
                </c:pt>
                <c:pt idx="128">
                  <c:v>1320</c:v>
                </c:pt>
                <c:pt idx="129">
                  <c:v>930</c:v>
                </c:pt>
                <c:pt idx="130">
                  <c:v>1970</c:v>
                </c:pt>
                <c:pt idx="131">
                  <c:v>2360</c:v>
                </c:pt>
                <c:pt idx="132">
                  <c:v>2370</c:v>
                </c:pt>
                <c:pt idx="133">
                  <c:v>1720</c:v>
                </c:pt>
                <c:pt idx="134">
                  <c:v>1470</c:v>
                </c:pt>
                <c:pt idx="135">
                  <c:v>1170</c:v>
                </c:pt>
                <c:pt idx="136">
                  <c:v>1960</c:v>
                </c:pt>
                <c:pt idx="137">
                  <c:v>1640</c:v>
                </c:pt>
                <c:pt idx="138">
                  <c:v>1480</c:v>
                </c:pt>
                <c:pt idx="139">
                  <c:v>1270</c:v>
                </c:pt>
                <c:pt idx="140">
                  <c:v>2030</c:v>
                </c:pt>
                <c:pt idx="141">
                  <c:v>800</c:v>
                </c:pt>
                <c:pt idx="142">
                  <c:v>1280</c:v>
                </c:pt>
                <c:pt idx="143">
                  <c:v>1180</c:v>
                </c:pt>
                <c:pt idx="144">
                  <c:v>1640</c:v>
                </c:pt>
                <c:pt idx="145">
                  <c:v>1150</c:v>
                </c:pt>
                <c:pt idx="146">
                  <c:v>920</c:v>
                </c:pt>
                <c:pt idx="147">
                  <c:v>1640</c:v>
                </c:pt>
                <c:pt idx="148">
                  <c:v>2150</c:v>
                </c:pt>
                <c:pt idx="149">
                  <c:v>1130</c:v>
                </c:pt>
                <c:pt idx="150">
                  <c:v>1100</c:v>
                </c:pt>
                <c:pt idx="151">
                  <c:v>1300</c:v>
                </c:pt>
                <c:pt idx="152">
                  <c:v>1180</c:v>
                </c:pt>
                <c:pt idx="153">
                  <c:v>2270</c:v>
                </c:pt>
                <c:pt idx="154">
                  <c:v>1730</c:v>
                </c:pt>
                <c:pt idx="155">
                  <c:v>1230</c:v>
                </c:pt>
                <c:pt idx="156">
                  <c:v>1450</c:v>
                </c:pt>
                <c:pt idx="157">
                  <c:v>1570</c:v>
                </c:pt>
                <c:pt idx="158">
                  <c:v>1780</c:v>
                </c:pt>
                <c:pt idx="159">
                  <c:v>1100</c:v>
                </c:pt>
                <c:pt idx="160">
                  <c:v>1240</c:v>
                </c:pt>
                <c:pt idx="161">
                  <c:v>1860</c:v>
                </c:pt>
                <c:pt idx="162">
                  <c:v>1560</c:v>
                </c:pt>
                <c:pt idx="163">
                  <c:v>1520</c:v>
                </c:pt>
                <c:pt idx="164">
                  <c:v>1350</c:v>
                </c:pt>
                <c:pt idx="165">
                  <c:v>2200</c:v>
                </c:pt>
                <c:pt idx="166">
                  <c:v>1330</c:v>
                </c:pt>
                <c:pt idx="167">
                  <c:v>1560</c:v>
                </c:pt>
                <c:pt idx="168">
                  <c:v>2000</c:v>
                </c:pt>
                <c:pt idx="169">
                  <c:v>1430</c:v>
                </c:pt>
                <c:pt idx="170">
                  <c:v>850</c:v>
                </c:pt>
                <c:pt idx="171">
                  <c:v>1670</c:v>
                </c:pt>
                <c:pt idx="172">
                  <c:v>1120</c:v>
                </c:pt>
                <c:pt idx="173">
                  <c:v>1390</c:v>
                </c:pt>
                <c:pt idx="174">
                  <c:v>2340</c:v>
                </c:pt>
                <c:pt idx="175">
                  <c:v>1500</c:v>
                </c:pt>
                <c:pt idx="176">
                  <c:v>1440</c:v>
                </c:pt>
                <c:pt idx="177">
                  <c:v>1550</c:v>
                </c:pt>
                <c:pt idx="178">
                  <c:v>2040</c:v>
                </c:pt>
                <c:pt idx="179">
                  <c:v>1920</c:v>
                </c:pt>
                <c:pt idx="180">
                  <c:v>1500</c:v>
                </c:pt>
                <c:pt idx="181">
                  <c:v>2120</c:v>
                </c:pt>
                <c:pt idx="182">
                  <c:v>2020</c:v>
                </c:pt>
                <c:pt idx="183">
                  <c:v>2270</c:v>
                </c:pt>
                <c:pt idx="184">
                  <c:v>2060</c:v>
                </c:pt>
                <c:pt idx="185">
                  <c:v>1800</c:v>
                </c:pt>
                <c:pt idx="186">
                  <c:v>2260</c:v>
                </c:pt>
                <c:pt idx="187">
                  <c:v>2070</c:v>
                </c:pt>
                <c:pt idx="188">
                  <c:v>1480</c:v>
                </c:pt>
                <c:pt idx="189">
                  <c:v>1540</c:v>
                </c:pt>
                <c:pt idx="190">
                  <c:v>1610</c:v>
                </c:pt>
                <c:pt idx="191">
                  <c:v>1610</c:v>
                </c:pt>
                <c:pt idx="192">
                  <c:v>1740</c:v>
                </c:pt>
                <c:pt idx="193">
                  <c:v>1950</c:v>
                </c:pt>
                <c:pt idx="194">
                  <c:v>1230</c:v>
                </c:pt>
                <c:pt idx="195">
                  <c:v>1000</c:v>
                </c:pt>
                <c:pt idx="196">
                  <c:v>1530</c:v>
                </c:pt>
                <c:pt idx="197">
                  <c:v>2530</c:v>
                </c:pt>
                <c:pt idx="198">
                  <c:v>2240</c:v>
                </c:pt>
                <c:pt idx="199">
                  <c:v>1430</c:v>
                </c:pt>
                <c:pt idx="200">
                  <c:v>2150</c:v>
                </c:pt>
                <c:pt idx="201">
                  <c:v>930</c:v>
                </c:pt>
                <c:pt idx="202">
                  <c:v>1800</c:v>
                </c:pt>
                <c:pt idx="203">
                  <c:v>1300</c:v>
                </c:pt>
                <c:pt idx="204">
                  <c:v>2910</c:v>
                </c:pt>
                <c:pt idx="205">
                  <c:v>1590</c:v>
                </c:pt>
                <c:pt idx="206">
                  <c:v>1760</c:v>
                </c:pt>
                <c:pt idx="207">
                  <c:v>2150</c:v>
                </c:pt>
                <c:pt idx="208">
                  <c:v>1960</c:v>
                </c:pt>
                <c:pt idx="209">
                  <c:v>1410</c:v>
                </c:pt>
                <c:pt idx="210">
                  <c:v>1290</c:v>
                </c:pt>
                <c:pt idx="211">
                  <c:v>1520</c:v>
                </c:pt>
                <c:pt idx="212">
                  <c:v>1720</c:v>
                </c:pt>
                <c:pt idx="213">
                  <c:v>1530</c:v>
                </c:pt>
                <c:pt idx="214">
                  <c:v>2550</c:v>
                </c:pt>
                <c:pt idx="215">
                  <c:v>1450</c:v>
                </c:pt>
                <c:pt idx="216">
                  <c:v>1660</c:v>
                </c:pt>
                <c:pt idx="217">
                  <c:v>2090</c:v>
                </c:pt>
                <c:pt idx="218">
                  <c:v>1490</c:v>
                </c:pt>
                <c:pt idx="219">
                  <c:v>1820</c:v>
                </c:pt>
                <c:pt idx="220">
                  <c:v>2600</c:v>
                </c:pt>
                <c:pt idx="221">
                  <c:v>2080</c:v>
                </c:pt>
                <c:pt idx="222">
                  <c:v>2440</c:v>
                </c:pt>
                <c:pt idx="223">
                  <c:v>2490</c:v>
                </c:pt>
                <c:pt idx="224">
                  <c:v>1670</c:v>
                </c:pt>
                <c:pt idx="225">
                  <c:v>2100</c:v>
                </c:pt>
                <c:pt idx="226">
                  <c:v>1760</c:v>
                </c:pt>
                <c:pt idx="227">
                  <c:v>1810</c:v>
                </c:pt>
                <c:pt idx="228">
                  <c:v>2450</c:v>
                </c:pt>
                <c:pt idx="229">
                  <c:v>2330</c:v>
                </c:pt>
                <c:pt idx="230">
                  <c:v>2170</c:v>
                </c:pt>
                <c:pt idx="231">
                  <c:v>2720</c:v>
                </c:pt>
              </c:numCache>
            </c:numRef>
          </c:xVal>
          <c:yVal>
            <c:numRef>
              <c:f>HouseSales_data!$JL$26:$JL$257</c:f>
              <c:numCache>
                <c:formatCode>General</c:formatCode>
                <c:ptCount val="232"/>
                <c:pt idx="0">
                  <c:v>328160.08497076872</c:v>
                </c:pt>
                <c:pt idx="1">
                  <c:v>340828.20450992364</c:v>
                </c:pt>
                <c:pt idx="2">
                  <c:v>356663.3539338673</c:v>
                </c:pt>
                <c:pt idx="3">
                  <c:v>379888.23975565133</c:v>
                </c:pt>
                <c:pt idx="4">
                  <c:v>339772.52788166073</c:v>
                </c:pt>
                <c:pt idx="5">
                  <c:v>383055.26964044012</c:v>
                </c:pt>
                <c:pt idx="6">
                  <c:v>372498.50335781102</c:v>
                </c:pt>
                <c:pt idx="7">
                  <c:v>440061.80756663729</c:v>
                </c:pt>
                <c:pt idx="8">
                  <c:v>316547.6420598767</c:v>
                </c:pt>
                <c:pt idx="9">
                  <c:v>339772.52788166073</c:v>
                </c:pt>
                <c:pt idx="10">
                  <c:v>368275.79684475937</c:v>
                </c:pt>
                <c:pt idx="11">
                  <c:v>367220.12021649641</c:v>
                </c:pt>
                <c:pt idx="12">
                  <c:v>362997.41370344476</c:v>
                </c:pt>
                <c:pt idx="13">
                  <c:v>318658.99531640252</c:v>
                </c:pt>
                <c:pt idx="14">
                  <c:v>415781.24511659035</c:v>
                </c:pt>
                <c:pt idx="15">
                  <c:v>360886.06044691894</c:v>
                </c:pt>
                <c:pt idx="16">
                  <c:v>390445.00603828049</c:v>
                </c:pt>
                <c:pt idx="17">
                  <c:v>379888.23975565133</c:v>
                </c:pt>
                <c:pt idx="18">
                  <c:v>443228.83745142608</c:v>
                </c:pt>
                <c:pt idx="19">
                  <c:v>387277.97615349176</c:v>
                </c:pt>
                <c:pt idx="20">
                  <c:v>324993.05508597998</c:v>
                </c:pt>
                <c:pt idx="21">
                  <c:v>406280.15546222415</c:v>
                </c:pt>
                <c:pt idx="22">
                  <c:v>421059.6282579049</c:v>
                </c:pt>
                <c:pt idx="23">
                  <c:v>336605.497996872</c:v>
                </c:pt>
                <c:pt idx="24">
                  <c:v>422115.30488616787</c:v>
                </c:pt>
                <c:pt idx="25">
                  <c:v>402057.44894917251</c:v>
                </c:pt>
                <c:pt idx="26">
                  <c:v>402057.44894917251</c:v>
                </c:pt>
                <c:pt idx="27">
                  <c:v>406280.15546222415</c:v>
                </c:pt>
                <c:pt idx="28">
                  <c:v>358774.70719039312</c:v>
                </c:pt>
                <c:pt idx="29">
                  <c:v>332382.79148382036</c:v>
                </c:pt>
                <c:pt idx="30">
                  <c:v>428449.36465574533</c:v>
                </c:pt>
                <c:pt idx="31">
                  <c:v>404168.80220569833</c:v>
                </c:pt>
                <c:pt idx="32">
                  <c:v>442173.16082316311</c:v>
                </c:pt>
                <c:pt idx="33">
                  <c:v>416836.92174485326</c:v>
                </c:pt>
                <c:pt idx="34">
                  <c:v>346106.58765123819</c:v>
                </c:pt>
                <c:pt idx="35">
                  <c:v>380943.9163839143</c:v>
                </c:pt>
                <c:pt idx="36">
                  <c:v>370387.15010128519</c:v>
                </c:pt>
                <c:pt idx="37">
                  <c:v>331327.11485555745</c:v>
                </c:pt>
                <c:pt idx="38">
                  <c:v>340828.20450992364</c:v>
                </c:pt>
                <c:pt idx="39">
                  <c:v>394667.71255133214</c:v>
                </c:pt>
                <c:pt idx="40">
                  <c:v>405224.47883396124</c:v>
                </c:pt>
                <c:pt idx="41">
                  <c:v>375665.53324259969</c:v>
                </c:pt>
                <c:pt idx="42">
                  <c:v>375665.53324259969</c:v>
                </c:pt>
                <c:pt idx="43">
                  <c:v>386222.29952522885</c:v>
                </c:pt>
                <c:pt idx="44">
                  <c:v>402057.44894917251</c:v>
                </c:pt>
                <c:pt idx="45">
                  <c:v>372498.50335781102</c:v>
                </c:pt>
                <c:pt idx="46">
                  <c:v>500235.37537762325</c:v>
                </c:pt>
                <c:pt idx="47">
                  <c:v>401001.7723209096</c:v>
                </c:pt>
                <c:pt idx="48">
                  <c:v>390445.00603828049</c:v>
                </c:pt>
                <c:pt idx="49">
                  <c:v>406280.15546222415</c:v>
                </c:pt>
                <c:pt idx="50">
                  <c:v>436894.77768184862</c:v>
                </c:pt>
                <c:pt idx="51">
                  <c:v>453785.60373405518</c:v>
                </c:pt>
                <c:pt idx="52">
                  <c:v>395723.38917959505</c:v>
                </c:pt>
                <c:pt idx="53">
                  <c:v>430560.71791227115</c:v>
                </c:pt>
                <c:pt idx="54">
                  <c:v>434783.4244253228</c:v>
                </c:pt>
                <c:pt idx="55">
                  <c:v>385166.62289696594</c:v>
                </c:pt>
                <c:pt idx="56">
                  <c:v>412614.21523180162</c:v>
                </c:pt>
                <c:pt idx="57">
                  <c:v>394667.71255133214</c:v>
                </c:pt>
                <c:pt idx="58">
                  <c:v>450618.57384926639</c:v>
                </c:pt>
                <c:pt idx="59">
                  <c:v>347162.26427950111</c:v>
                </c:pt>
                <c:pt idx="60">
                  <c:v>423170.98151443072</c:v>
                </c:pt>
                <c:pt idx="61">
                  <c:v>372498.50335781102</c:v>
                </c:pt>
                <c:pt idx="62">
                  <c:v>447345.97630165145</c:v>
                </c:pt>
                <c:pt idx="63">
                  <c:v>402796.42258895654</c:v>
                </c:pt>
                <c:pt idx="64">
                  <c:v>447451.54396447772</c:v>
                </c:pt>
                <c:pt idx="65">
                  <c:v>394667.71255133214</c:v>
                </c:pt>
                <c:pt idx="66">
                  <c:v>410502.86197527579</c:v>
                </c:pt>
                <c:pt idx="67">
                  <c:v>424226.65814269369</c:v>
                </c:pt>
                <c:pt idx="68">
                  <c:v>342939.55776644946</c:v>
                </c:pt>
                <c:pt idx="69">
                  <c:v>500235.37537762325</c:v>
                </c:pt>
                <c:pt idx="70">
                  <c:v>361941.73707518191</c:v>
                </c:pt>
                <c:pt idx="71">
                  <c:v>423170.98151443072</c:v>
                </c:pt>
                <c:pt idx="72">
                  <c:v>332382.79148382036</c:v>
                </c:pt>
                <c:pt idx="73">
                  <c:v>347162.26427950111</c:v>
                </c:pt>
                <c:pt idx="74">
                  <c:v>353496.32404907857</c:v>
                </c:pt>
                <c:pt idx="75">
                  <c:v>425282.33477095654</c:v>
                </c:pt>
                <c:pt idx="76">
                  <c:v>506569.43514720071</c:v>
                </c:pt>
                <c:pt idx="77">
                  <c:v>400368.36634395184</c:v>
                </c:pt>
                <c:pt idx="78">
                  <c:v>445340.1907079519</c:v>
                </c:pt>
                <c:pt idx="79">
                  <c:v>381999.59301217715</c:v>
                </c:pt>
                <c:pt idx="80">
                  <c:v>411558.53860353871</c:v>
                </c:pt>
                <c:pt idx="81">
                  <c:v>372498.50335781102</c:v>
                </c:pt>
                <c:pt idx="82">
                  <c:v>322881.70182945416</c:v>
                </c:pt>
                <c:pt idx="83">
                  <c:v>373554.17998607387</c:v>
                </c:pt>
                <c:pt idx="84">
                  <c:v>411558.53860353871</c:v>
                </c:pt>
                <c:pt idx="85">
                  <c:v>371442.82672954805</c:v>
                </c:pt>
                <c:pt idx="86">
                  <c:v>393612.03592306923</c:v>
                </c:pt>
                <c:pt idx="87">
                  <c:v>335549.82136860909</c:v>
                </c:pt>
                <c:pt idx="88">
                  <c:v>339772.52788166073</c:v>
                </c:pt>
                <c:pt idx="89">
                  <c:v>316547.6420598767</c:v>
                </c:pt>
                <c:pt idx="90">
                  <c:v>477010.48955583922</c:v>
                </c:pt>
                <c:pt idx="91">
                  <c:v>403113.12557743542</c:v>
                </c:pt>
                <c:pt idx="92">
                  <c:v>349273.61753602693</c:v>
                </c:pt>
                <c:pt idx="93">
                  <c:v>461703.17844602698</c:v>
                </c:pt>
                <c:pt idx="94">
                  <c:v>409447.18534701288</c:v>
                </c:pt>
                <c:pt idx="95">
                  <c:v>407335.83209048706</c:v>
                </c:pt>
                <c:pt idx="96">
                  <c:v>342939.55776644946</c:v>
                </c:pt>
                <c:pt idx="97">
                  <c:v>332382.79148382036</c:v>
                </c:pt>
                <c:pt idx="98">
                  <c:v>324993.05508597998</c:v>
                </c:pt>
                <c:pt idx="99">
                  <c:v>376721.20987086266</c:v>
                </c:pt>
                <c:pt idx="100">
                  <c:v>350329.29416428984</c:v>
                </c:pt>
                <c:pt idx="101">
                  <c:v>422115.30488616787</c:v>
                </c:pt>
                <c:pt idx="102">
                  <c:v>583633.82901039324</c:v>
                </c:pt>
                <c:pt idx="103">
                  <c:v>421059.6282579049</c:v>
                </c:pt>
                <c:pt idx="104">
                  <c:v>349273.61753602693</c:v>
                </c:pt>
                <c:pt idx="105">
                  <c:v>370387.15010128519</c:v>
                </c:pt>
                <c:pt idx="106">
                  <c:v>350329.29416428984</c:v>
                </c:pt>
                <c:pt idx="107">
                  <c:v>432672.07116879697</c:v>
                </c:pt>
                <c:pt idx="108">
                  <c:v>327104.40834250581</c:v>
                </c:pt>
                <c:pt idx="109">
                  <c:v>347162.26427950111</c:v>
                </c:pt>
                <c:pt idx="110">
                  <c:v>365108.76695997058</c:v>
                </c:pt>
                <c:pt idx="111">
                  <c:v>356663.3539338673</c:v>
                </c:pt>
                <c:pt idx="112">
                  <c:v>445340.1907079519</c:v>
                </c:pt>
                <c:pt idx="113">
                  <c:v>347162.26427950111</c:v>
                </c:pt>
                <c:pt idx="114">
                  <c:v>398890.41906438378</c:v>
                </c:pt>
                <c:pt idx="115">
                  <c:v>360886.06044691894</c:v>
                </c:pt>
                <c:pt idx="116">
                  <c:v>369331.47347302223</c:v>
                </c:pt>
                <c:pt idx="117">
                  <c:v>342939.55776644946</c:v>
                </c:pt>
                <c:pt idx="118">
                  <c:v>304935.19914898468</c:v>
                </c:pt>
                <c:pt idx="119">
                  <c:v>348217.94090776402</c:v>
                </c:pt>
                <c:pt idx="120">
                  <c:v>356663.3539338673</c:v>
                </c:pt>
                <c:pt idx="121">
                  <c:v>412614.21523180162</c:v>
                </c:pt>
                <c:pt idx="122">
                  <c:v>331327.11485555745</c:v>
                </c:pt>
                <c:pt idx="123">
                  <c:v>408391.50871874997</c:v>
                </c:pt>
                <c:pt idx="124">
                  <c:v>444284.51407968893</c:v>
                </c:pt>
                <c:pt idx="125">
                  <c:v>449562.89722100354</c:v>
                </c:pt>
                <c:pt idx="126">
                  <c:v>415781.24511659035</c:v>
                </c:pt>
                <c:pt idx="127">
                  <c:v>374609.85661433684</c:v>
                </c:pt>
                <c:pt idx="128">
                  <c:v>365108.76695997058</c:v>
                </c:pt>
                <c:pt idx="129">
                  <c:v>323937.37845771707</c:v>
                </c:pt>
                <c:pt idx="130">
                  <c:v>433727.74779705983</c:v>
                </c:pt>
                <c:pt idx="131">
                  <c:v>474899.1362993134</c:v>
                </c:pt>
                <c:pt idx="132">
                  <c:v>475954.81292757631</c:v>
                </c:pt>
                <c:pt idx="133">
                  <c:v>407335.83209048706</c:v>
                </c:pt>
                <c:pt idx="134">
                  <c:v>380943.9163839143</c:v>
                </c:pt>
                <c:pt idx="135">
                  <c:v>349273.61753602693</c:v>
                </c:pt>
                <c:pt idx="136">
                  <c:v>432672.07116879697</c:v>
                </c:pt>
                <c:pt idx="137">
                  <c:v>398890.41906438378</c:v>
                </c:pt>
                <c:pt idx="138">
                  <c:v>381999.59301217715</c:v>
                </c:pt>
                <c:pt idx="139">
                  <c:v>359830.38381865609</c:v>
                </c:pt>
                <c:pt idx="140">
                  <c:v>440061.80756663729</c:v>
                </c:pt>
                <c:pt idx="141">
                  <c:v>310213.58229029924</c:v>
                </c:pt>
                <c:pt idx="142">
                  <c:v>360886.06044691894</c:v>
                </c:pt>
                <c:pt idx="143">
                  <c:v>350329.29416428984</c:v>
                </c:pt>
                <c:pt idx="144">
                  <c:v>398890.41906438378</c:v>
                </c:pt>
                <c:pt idx="145">
                  <c:v>347162.26427950111</c:v>
                </c:pt>
                <c:pt idx="146">
                  <c:v>322881.70182945416</c:v>
                </c:pt>
                <c:pt idx="147">
                  <c:v>398890.41906438378</c:v>
                </c:pt>
                <c:pt idx="148">
                  <c:v>452729.92710579227</c:v>
                </c:pt>
                <c:pt idx="149">
                  <c:v>345050.91102297528</c:v>
                </c:pt>
                <c:pt idx="150">
                  <c:v>341883.88113818655</c:v>
                </c:pt>
                <c:pt idx="151">
                  <c:v>362997.41370344476</c:v>
                </c:pt>
                <c:pt idx="152">
                  <c:v>350329.29416428984</c:v>
                </c:pt>
                <c:pt idx="153">
                  <c:v>465398.0466449472</c:v>
                </c:pt>
                <c:pt idx="154">
                  <c:v>408391.50871874997</c:v>
                </c:pt>
                <c:pt idx="155">
                  <c:v>355607.67730560439</c:v>
                </c:pt>
                <c:pt idx="156">
                  <c:v>378832.56312738848</c:v>
                </c:pt>
                <c:pt idx="157">
                  <c:v>391500.68266654341</c:v>
                </c:pt>
                <c:pt idx="158">
                  <c:v>413669.89186006453</c:v>
                </c:pt>
                <c:pt idx="159">
                  <c:v>341883.88113818655</c:v>
                </c:pt>
                <c:pt idx="160">
                  <c:v>356663.3539338673</c:v>
                </c:pt>
                <c:pt idx="161">
                  <c:v>422115.30488616787</c:v>
                </c:pt>
                <c:pt idx="162">
                  <c:v>390445.00603828049</c:v>
                </c:pt>
                <c:pt idx="163">
                  <c:v>386222.29952522885</c:v>
                </c:pt>
                <c:pt idx="164">
                  <c:v>368275.79684475937</c:v>
                </c:pt>
                <c:pt idx="165">
                  <c:v>458008.31024710683</c:v>
                </c:pt>
                <c:pt idx="166">
                  <c:v>366164.44358823355</c:v>
                </c:pt>
                <c:pt idx="167">
                  <c:v>390445.00603828049</c:v>
                </c:pt>
                <c:pt idx="168">
                  <c:v>436894.77768184862</c:v>
                </c:pt>
                <c:pt idx="169">
                  <c:v>376721.20987086266</c:v>
                </c:pt>
                <c:pt idx="170">
                  <c:v>315491.96543161379</c:v>
                </c:pt>
                <c:pt idx="171">
                  <c:v>402057.44894917251</c:v>
                </c:pt>
                <c:pt idx="172">
                  <c:v>343995.23439471237</c:v>
                </c:pt>
                <c:pt idx="173">
                  <c:v>372498.50335781102</c:v>
                </c:pt>
                <c:pt idx="174">
                  <c:v>472787.78304278757</c:v>
                </c:pt>
                <c:pt idx="175">
                  <c:v>384110.94626870303</c:v>
                </c:pt>
                <c:pt idx="176">
                  <c:v>377776.88649912551</c:v>
                </c:pt>
                <c:pt idx="177">
                  <c:v>389389.32941001758</c:v>
                </c:pt>
                <c:pt idx="178">
                  <c:v>441117.48419490026</c:v>
                </c:pt>
                <c:pt idx="179">
                  <c:v>428449.36465574533</c:v>
                </c:pt>
                <c:pt idx="180">
                  <c:v>384110.94626870303</c:v>
                </c:pt>
                <c:pt idx="181">
                  <c:v>449562.89722100354</c:v>
                </c:pt>
                <c:pt idx="182">
                  <c:v>439006.13093837444</c:v>
                </c:pt>
                <c:pt idx="183">
                  <c:v>465398.0466449472</c:v>
                </c:pt>
                <c:pt idx="184">
                  <c:v>443228.83745142608</c:v>
                </c:pt>
                <c:pt idx="185">
                  <c:v>415781.24511659035</c:v>
                </c:pt>
                <c:pt idx="186">
                  <c:v>464342.37001668429</c:v>
                </c:pt>
                <c:pt idx="187">
                  <c:v>444284.51407968893</c:v>
                </c:pt>
                <c:pt idx="188">
                  <c:v>381999.59301217715</c:v>
                </c:pt>
                <c:pt idx="189">
                  <c:v>388333.65278175467</c:v>
                </c:pt>
                <c:pt idx="190">
                  <c:v>395723.38917959505</c:v>
                </c:pt>
                <c:pt idx="191">
                  <c:v>395723.38917959505</c:v>
                </c:pt>
                <c:pt idx="192">
                  <c:v>409447.18534701288</c:v>
                </c:pt>
                <c:pt idx="193">
                  <c:v>431616.39454053401</c:v>
                </c:pt>
                <c:pt idx="194">
                  <c:v>355607.67730560439</c:v>
                </c:pt>
                <c:pt idx="195">
                  <c:v>331327.11485555745</c:v>
                </c:pt>
                <c:pt idx="196">
                  <c:v>387277.97615349176</c:v>
                </c:pt>
                <c:pt idx="197">
                  <c:v>492845.63897978293</c:v>
                </c:pt>
                <c:pt idx="198">
                  <c:v>462231.01676015847</c:v>
                </c:pt>
                <c:pt idx="199">
                  <c:v>376721.20987086266</c:v>
                </c:pt>
                <c:pt idx="200">
                  <c:v>452729.92710579227</c:v>
                </c:pt>
                <c:pt idx="201">
                  <c:v>323937.37845771707</c:v>
                </c:pt>
                <c:pt idx="202">
                  <c:v>415781.24511659035</c:v>
                </c:pt>
                <c:pt idx="203">
                  <c:v>362997.41370344476</c:v>
                </c:pt>
                <c:pt idx="204">
                  <c:v>532961.35085377353</c:v>
                </c:pt>
                <c:pt idx="205">
                  <c:v>393612.03592306923</c:v>
                </c:pt>
                <c:pt idx="206">
                  <c:v>411558.53860353871</c:v>
                </c:pt>
                <c:pt idx="207">
                  <c:v>452729.92710579227</c:v>
                </c:pt>
                <c:pt idx="208">
                  <c:v>432672.07116879697</c:v>
                </c:pt>
                <c:pt idx="209">
                  <c:v>374609.85661433684</c:v>
                </c:pt>
                <c:pt idx="210">
                  <c:v>361941.73707518191</c:v>
                </c:pt>
                <c:pt idx="211">
                  <c:v>386222.29952522885</c:v>
                </c:pt>
                <c:pt idx="212">
                  <c:v>407335.83209048706</c:v>
                </c:pt>
                <c:pt idx="213">
                  <c:v>387277.97615349176</c:v>
                </c:pt>
                <c:pt idx="214">
                  <c:v>494956.99223630875</c:v>
                </c:pt>
                <c:pt idx="215">
                  <c:v>378832.56312738848</c:v>
                </c:pt>
                <c:pt idx="216">
                  <c:v>401001.7723209096</c:v>
                </c:pt>
                <c:pt idx="217">
                  <c:v>446395.86733621475</c:v>
                </c:pt>
                <c:pt idx="218">
                  <c:v>383055.26964044012</c:v>
                </c:pt>
                <c:pt idx="219">
                  <c:v>417892.59837311623</c:v>
                </c:pt>
                <c:pt idx="220">
                  <c:v>500235.37537762325</c:v>
                </c:pt>
                <c:pt idx="221">
                  <c:v>445340.1907079519</c:v>
                </c:pt>
                <c:pt idx="222">
                  <c:v>483344.54932541668</c:v>
                </c:pt>
                <c:pt idx="223">
                  <c:v>488622.93246673129</c:v>
                </c:pt>
                <c:pt idx="224">
                  <c:v>402057.44894917251</c:v>
                </c:pt>
                <c:pt idx="225">
                  <c:v>447451.54396447772</c:v>
                </c:pt>
                <c:pt idx="226">
                  <c:v>411558.53860353871</c:v>
                </c:pt>
                <c:pt idx="227">
                  <c:v>416836.92174485326</c:v>
                </c:pt>
                <c:pt idx="228">
                  <c:v>484400.22595367959</c:v>
                </c:pt>
                <c:pt idx="229">
                  <c:v>471732.10641452466</c:v>
                </c:pt>
                <c:pt idx="230">
                  <c:v>454841.2803623181</c:v>
                </c:pt>
                <c:pt idx="231">
                  <c:v>512903.49491677817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86E1-0644-BE09-A198ABBD82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28670048"/>
        <c:axId val="2061167872"/>
      </c:scatterChart>
      <c:valAx>
        <c:axId val="202867004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X Variable 1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61167872"/>
        <c:crosses val="autoZero"/>
        <c:crossBetween val="midCat"/>
      </c:valAx>
      <c:valAx>
        <c:axId val="2061167872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tr-TR"/>
                  <a:t>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2867004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X Variable 1  Residual Plot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HouseSales_data!$AG$299:$AG$439</c:f>
              <c:numCache>
                <c:formatCode>General</c:formatCode>
                <c:ptCount val="141"/>
                <c:pt idx="0">
                  <c:v>1080</c:v>
                </c:pt>
                <c:pt idx="1">
                  <c:v>1770</c:v>
                </c:pt>
                <c:pt idx="2">
                  <c:v>1520</c:v>
                </c:pt>
                <c:pt idx="3">
                  <c:v>1480</c:v>
                </c:pt>
                <c:pt idx="4">
                  <c:v>1940</c:v>
                </c:pt>
                <c:pt idx="5">
                  <c:v>1290</c:v>
                </c:pt>
                <c:pt idx="6">
                  <c:v>2100</c:v>
                </c:pt>
                <c:pt idx="7">
                  <c:v>2140</c:v>
                </c:pt>
                <c:pt idx="8">
                  <c:v>1090</c:v>
                </c:pt>
                <c:pt idx="9">
                  <c:v>1760</c:v>
                </c:pt>
                <c:pt idx="10">
                  <c:v>2610</c:v>
                </c:pt>
                <c:pt idx="11">
                  <c:v>2223</c:v>
                </c:pt>
                <c:pt idx="12">
                  <c:v>1890</c:v>
                </c:pt>
                <c:pt idx="13">
                  <c:v>2110</c:v>
                </c:pt>
                <c:pt idx="14">
                  <c:v>2240</c:v>
                </c:pt>
                <c:pt idx="15">
                  <c:v>1770</c:v>
                </c:pt>
                <c:pt idx="16">
                  <c:v>1740</c:v>
                </c:pt>
                <c:pt idx="17">
                  <c:v>2100</c:v>
                </c:pt>
                <c:pt idx="18">
                  <c:v>1460</c:v>
                </c:pt>
                <c:pt idx="19">
                  <c:v>2390</c:v>
                </c:pt>
                <c:pt idx="20">
                  <c:v>1240</c:v>
                </c:pt>
                <c:pt idx="21">
                  <c:v>1930</c:v>
                </c:pt>
                <c:pt idx="22">
                  <c:v>2560</c:v>
                </c:pt>
                <c:pt idx="23">
                  <c:v>2610</c:v>
                </c:pt>
                <c:pt idx="24">
                  <c:v>1770</c:v>
                </c:pt>
                <c:pt idx="25">
                  <c:v>1680</c:v>
                </c:pt>
                <c:pt idx="26">
                  <c:v>1940</c:v>
                </c:pt>
                <c:pt idx="27">
                  <c:v>3010</c:v>
                </c:pt>
                <c:pt idx="28">
                  <c:v>1800</c:v>
                </c:pt>
                <c:pt idx="29">
                  <c:v>2610</c:v>
                </c:pt>
                <c:pt idx="30">
                  <c:v>1410</c:v>
                </c:pt>
                <c:pt idx="31">
                  <c:v>1860</c:v>
                </c:pt>
                <c:pt idx="32">
                  <c:v>2120</c:v>
                </c:pt>
                <c:pt idx="33">
                  <c:v>1540</c:v>
                </c:pt>
                <c:pt idx="34">
                  <c:v>1800</c:v>
                </c:pt>
                <c:pt idx="35">
                  <c:v>2580</c:v>
                </c:pt>
                <c:pt idx="36">
                  <c:v>1210</c:v>
                </c:pt>
                <c:pt idx="37">
                  <c:v>2300</c:v>
                </c:pt>
                <c:pt idx="38">
                  <c:v>1650</c:v>
                </c:pt>
                <c:pt idx="39">
                  <c:v>1860</c:v>
                </c:pt>
                <c:pt idx="40">
                  <c:v>1970</c:v>
                </c:pt>
                <c:pt idx="41">
                  <c:v>2270</c:v>
                </c:pt>
                <c:pt idx="42">
                  <c:v>1800</c:v>
                </c:pt>
                <c:pt idx="43">
                  <c:v>2130</c:v>
                </c:pt>
                <c:pt idx="44">
                  <c:v>2050</c:v>
                </c:pt>
                <c:pt idx="45">
                  <c:v>2090</c:v>
                </c:pt>
                <c:pt idx="46">
                  <c:v>2393</c:v>
                </c:pt>
                <c:pt idx="47">
                  <c:v>1840</c:v>
                </c:pt>
                <c:pt idx="48">
                  <c:v>1800</c:v>
                </c:pt>
                <c:pt idx="49">
                  <c:v>2600</c:v>
                </c:pt>
                <c:pt idx="50">
                  <c:v>1620</c:v>
                </c:pt>
                <c:pt idx="51">
                  <c:v>1510</c:v>
                </c:pt>
                <c:pt idx="52">
                  <c:v>1620</c:v>
                </c:pt>
                <c:pt idx="53">
                  <c:v>2320</c:v>
                </c:pt>
                <c:pt idx="54">
                  <c:v>1120</c:v>
                </c:pt>
                <c:pt idx="55">
                  <c:v>1900</c:v>
                </c:pt>
                <c:pt idx="56">
                  <c:v>3760</c:v>
                </c:pt>
                <c:pt idx="57">
                  <c:v>2320</c:v>
                </c:pt>
                <c:pt idx="58">
                  <c:v>1150</c:v>
                </c:pt>
                <c:pt idx="59">
                  <c:v>1890</c:v>
                </c:pt>
                <c:pt idx="60">
                  <c:v>2060</c:v>
                </c:pt>
                <c:pt idx="61">
                  <c:v>2080</c:v>
                </c:pt>
                <c:pt idx="62">
                  <c:v>1950</c:v>
                </c:pt>
                <c:pt idx="63">
                  <c:v>1760</c:v>
                </c:pt>
                <c:pt idx="64">
                  <c:v>1680</c:v>
                </c:pt>
                <c:pt idx="65">
                  <c:v>1200</c:v>
                </c:pt>
                <c:pt idx="66">
                  <c:v>1180</c:v>
                </c:pt>
                <c:pt idx="67">
                  <c:v>1453</c:v>
                </c:pt>
                <c:pt idx="68">
                  <c:v>2190</c:v>
                </c:pt>
                <c:pt idx="69">
                  <c:v>3550</c:v>
                </c:pt>
                <c:pt idx="70">
                  <c:v>2310</c:v>
                </c:pt>
                <c:pt idx="71">
                  <c:v>2370</c:v>
                </c:pt>
                <c:pt idx="72">
                  <c:v>1520</c:v>
                </c:pt>
                <c:pt idx="73">
                  <c:v>2370</c:v>
                </c:pt>
                <c:pt idx="74">
                  <c:v>2400</c:v>
                </c:pt>
                <c:pt idx="75">
                  <c:v>1930</c:v>
                </c:pt>
                <c:pt idx="76">
                  <c:v>2350</c:v>
                </c:pt>
                <c:pt idx="77">
                  <c:v>2790</c:v>
                </c:pt>
                <c:pt idx="78">
                  <c:v>1590</c:v>
                </c:pt>
                <c:pt idx="79">
                  <c:v>2060</c:v>
                </c:pt>
                <c:pt idx="80">
                  <c:v>1900</c:v>
                </c:pt>
                <c:pt idx="81">
                  <c:v>1930</c:v>
                </c:pt>
                <c:pt idx="82">
                  <c:v>1810</c:v>
                </c:pt>
                <c:pt idx="83">
                  <c:v>2120</c:v>
                </c:pt>
                <c:pt idx="84">
                  <c:v>1710</c:v>
                </c:pt>
                <c:pt idx="85">
                  <c:v>3180</c:v>
                </c:pt>
                <c:pt idx="86">
                  <c:v>2000</c:v>
                </c:pt>
                <c:pt idx="87">
                  <c:v>2150</c:v>
                </c:pt>
                <c:pt idx="88">
                  <c:v>1720</c:v>
                </c:pt>
                <c:pt idx="89">
                  <c:v>1540</c:v>
                </c:pt>
                <c:pt idx="90">
                  <c:v>1980</c:v>
                </c:pt>
                <c:pt idx="91">
                  <c:v>1760</c:v>
                </c:pt>
                <c:pt idx="92">
                  <c:v>2180</c:v>
                </c:pt>
                <c:pt idx="93">
                  <c:v>2060</c:v>
                </c:pt>
                <c:pt idx="94">
                  <c:v>2630</c:v>
                </c:pt>
                <c:pt idx="95">
                  <c:v>3050</c:v>
                </c:pt>
                <c:pt idx="96">
                  <c:v>3100</c:v>
                </c:pt>
                <c:pt idx="97">
                  <c:v>2570</c:v>
                </c:pt>
                <c:pt idx="98">
                  <c:v>2700</c:v>
                </c:pt>
                <c:pt idx="99">
                  <c:v>1830</c:v>
                </c:pt>
                <c:pt idx="100">
                  <c:v>1640</c:v>
                </c:pt>
                <c:pt idx="101">
                  <c:v>3250</c:v>
                </c:pt>
                <c:pt idx="102">
                  <c:v>1850</c:v>
                </c:pt>
                <c:pt idx="103">
                  <c:v>2490</c:v>
                </c:pt>
                <c:pt idx="104">
                  <c:v>2270</c:v>
                </c:pt>
                <c:pt idx="105">
                  <c:v>2120</c:v>
                </c:pt>
                <c:pt idx="106">
                  <c:v>1990</c:v>
                </c:pt>
                <c:pt idx="107">
                  <c:v>2350</c:v>
                </c:pt>
                <c:pt idx="108">
                  <c:v>2020</c:v>
                </c:pt>
                <c:pt idx="109">
                  <c:v>3310</c:v>
                </c:pt>
                <c:pt idx="110">
                  <c:v>1030</c:v>
                </c:pt>
                <c:pt idx="111">
                  <c:v>2100</c:v>
                </c:pt>
                <c:pt idx="112">
                  <c:v>2260</c:v>
                </c:pt>
                <c:pt idx="113">
                  <c:v>1780</c:v>
                </c:pt>
                <c:pt idx="114">
                  <c:v>2740</c:v>
                </c:pt>
                <c:pt idx="115">
                  <c:v>3600</c:v>
                </c:pt>
                <c:pt idx="116">
                  <c:v>2510</c:v>
                </c:pt>
                <c:pt idx="117">
                  <c:v>1920</c:v>
                </c:pt>
                <c:pt idx="118">
                  <c:v>2570</c:v>
                </c:pt>
                <c:pt idx="119">
                  <c:v>3000</c:v>
                </c:pt>
                <c:pt idx="120">
                  <c:v>1650</c:v>
                </c:pt>
                <c:pt idx="121">
                  <c:v>2780</c:v>
                </c:pt>
                <c:pt idx="122">
                  <c:v>2090</c:v>
                </c:pt>
                <c:pt idx="123">
                  <c:v>2190</c:v>
                </c:pt>
                <c:pt idx="124">
                  <c:v>2660</c:v>
                </c:pt>
                <c:pt idx="125">
                  <c:v>2110</c:v>
                </c:pt>
                <c:pt idx="126">
                  <c:v>2160</c:v>
                </c:pt>
                <c:pt idx="127">
                  <c:v>2060</c:v>
                </c:pt>
                <c:pt idx="128">
                  <c:v>1940</c:v>
                </c:pt>
                <c:pt idx="129">
                  <c:v>2440</c:v>
                </c:pt>
                <c:pt idx="130">
                  <c:v>2240</c:v>
                </c:pt>
                <c:pt idx="131">
                  <c:v>2060</c:v>
                </c:pt>
                <c:pt idx="132">
                  <c:v>3070</c:v>
                </c:pt>
                <c:pt idx="133">
                  <c:v>2660</c:v>
                </c:pt>
                <c:pt idx="134">
                  <c:v>3390</c:v>
                </c:pt>
                <c:pt idx="135">
                  <c:v>2470</c:v>
                </c:pt>
                <c:pt idx="136">
                  <c:v>2160</c:v>
                </c:pt>
                <c:pt idx="137">
                  <c:v>2480</c:v>
                </c:pt>
                <c:pt idx="138">
                  <c:v>2890</c:v>
                </c:pt>
                <c:pt idx="139">
                  <c:v>3050</c:v>
                </c:pt>
                <c:pt idx="140">
                  <c:v>2440</c:v>
                </c:pt>
              </c:numCache>
            </c:numRef>
          </c:xVal>
          <c:yVal>
            <c:numRef>
              <c:f>HouseSales_data!$JW$26:$JW$166</c:f>
              <c:numCache>
                <c:formatCode>General</c:formatCode>
                <c:ptCount val="141"/>
                <c:pt idx="0">
                  <c:v>-167904.04950092896</c:v>
                </c:pt>
                <c:pt idx="1">
                  <c:v>-260266.37268855044</c:v>
                </c:pt>
                <c:pt idx="2">
                  <c:v>-226801.76283796295</c:v>
                </c:pt>
                <c:pt idx="3">
                  <c:v>-221447.42526186898</c:v>
                </c:pt>
                <c:pt idx="4">
                  <c:v>-283022.30738694989</c:v>
                </c:pt>
                <c:pt idx="5">
                  <c:v>-196014.32177542249</c:v>
                </c:pt>
                <c:pt idx="6">
                  <c:v>-304439.65769132593</c:v>
                </c:pt>
                <c:pt idx="7">
                  <c:v>-309793.9952674199</c:v>
                </c:pt>
                <c:pt idx="8">
                  <c:v>-169242.63389495248</c:v>
                </c:pt>
                <c:pt idx="9">
                  <c:v>-258927.78829452698</c:v>
                </c:pt>
                <c:pt idx="10">
                  <c:v>-372707.46178652439</c:v>
                </c:pt>
                <c:pt idx="11">
                  <c:v>-320904.24573781493</c:v>
                </c:pt>
                <c:pt idx="12">
                  <c:v>-276329.3854168324</c:v>
                </c:pt>
                <c:pt idx="13">
                  <c:v>-175778.2420853494</c:v>
                </c:pt>
                <c:pt idx="14">
                  <c:v>-193179.83920765488</c:v>
                </c:pt>
                <c:pt idx="15">
                  <c:v>-127766.37268855044</c:v>
                </c:pt>
                <c:pt idx="16">
                  <c:v>-121300.61950647994</c:v>
                </c:pt>
                <c:pt idx="17">
                  <c:v>-166439.65769132593</c:v>
                </c:pt>
                <c:pt idx="18">
                  <c:v>-76770.256473821937</c:v>
                </c:pt>
                <c:pt idx="19">
                  <c:v>-198308.6051180074</c:v>
                </c:pt>
                <c:pt idx="20">
                  <c:v>-44321.399805304944</c:v>
                </c:pt>
                <c:pt idx="21">
                  <c:v>-134683.72299292643</c:v>
                </c:pt>
                <c:pt idx="22">
                  <c:v>-211014.53981640679</c:v>
                </c:pt>
                <c:pt idx="23">
                  <c:v>-217707.46178652439</c:v>
                </c:pt>
                <c:pt idx="24">
                  <c:v>-105266.37268855044</c:v>
                </c:pt>
                <c:pt idx="25">
                  <c:v>-87219.113142338931</c:v>
                </c:pt>
                <c:pt idx="26">
                  <c:v>-118072.30738694989</c:v>
                </c:pt>
                <c:pt idx="27">
                  <c:v>-261300.8375474643</c:v>
                </c:pt>
                <c:pt idx="28">
                  <c:v>-99282.125870620948</c:v>
                </c:pt>
                <c:pt idx="29">
                  <c:v>-207707.46178652439</c:v>
                </c:pt>
                <c:pt idx="30">
                  <c:v>-39577.334503704449</c:v>
                </c:pt>
                <c:pt idx="31">
                  <c:v>-97313.632234761957</c:v>
                </c:pt>
                <c:pt idx="32">
                  <c:v>-127116.82647937292</c:v>
                </c:pt>
                <c:pt idx="33">
                  <c:v>-48478.931626009988</c:v>
                </c:pt>
                <c:pt idx="34">
                  <c:v>-79382.125870620948</c:v>
                </c:pt>
                <c:pt idx="35">
                  <c:v>-183741.70860445383</c:v>
                </c:pt>
                <c:pt idx="36">
                  <c:v>-305.64662323449738</c:v>
                </c:pt>
                <c:pt idx="37">
                  <c:v>-146211.34557179594</c:v>
                </c:pt>
                <c:pt idx="38">
                  <c:v>-57203.359960268484</c:v>
                </c:pt>
                <c:pt idx="39">
                  <c:v>-82313.632234761957</c:v>
                </c:pt>
                <c:pt idx="40">
                  <c:v>-97038.060569020454</c:v>
                </c:pt>
                <c:pt idx="41">
                  <c:v>-132195.59238972538</c:v>
                </c:pt>
                <c:pt idx="42">
                  <c:v>-68282.125870620948</c:v>
                </c:pt>
                <c:pt idx="43">
                  <c:v>-111455.41087339644</c:v>
                </c:pt>
                <c:pt idx="44">
                  <c:v>-97796.735721208446</c:v>
                </c:pt>
                <c:pt idx="45">
                  <c:v>-98101.073297302413</c:v>
                </c:pt>
                <c:pt idx="46">
                  <c:v>-138660.18043621443</c:v>
                </c:pt>
                <c:pt idx="47">
                  <c:v>-61636.463446714915</c:v>
                </c:pt>
                <c:pt idx="48">
                  <c:v>-49282.125870620948</c:v>
                </c:pt>
                <c:pt idx="49">
                  <c:v>-151368.87739250087</c:v>
                </c:pt>
                <c:pt idx="50">
                  <c:v>-20187.606778197922</c:v>
                </c:pt>
                <c:pt idx="51">
                  <c:v>-1463.1784439394251</c:v>
                </c:pt>
                <c:pt idx="52">
                  <c:v>-15187.606778197922</c:v>
                </c:pt>
                <c:pt idx="53">
                  <c:v>-105888.51435984287</c:v>
                </c:pt>
                <c:pt idx="54">
                  <c:v>56741.612922977016</c:v>
                </c:pt>
                <c:pt idx="55">
                  <c:v>-47667.969810855924</c:v>
                </c:pt>
                <c:pt idx="56">
                  <c:v>-291744.66709922673</c:v>
                </c:pt>
                <c:pt idx="57">
                  <c:v>-98938.514359842869</c:v>
                </c:pt>
                <c:pt idx="58">
                  <c:v>63725.859740906511</c:v>
                </c:pt>
                <c:pt idx="59">
                  <c:v>-34329.385416832403</c:v>
                </c:pt>
                <c:pt idx="60">
                  <c:v>-54085.320115231909</c:v>
                </c:pt>
                <c:pt idx="61">
                  <c:v>-54762.488903278892</c:v>
                </c:pt>
                <c:pt idx="62">
                  <c:v>-31860.891780973412</c:v>
                </c:pt>
                <c:pt idx="63">
                  <c:v>-3927.7882945269812</c:v>
                </c:pt>
                <c:pt idx="64">
                  <c:v>6780.8868576610694</c:v>
                </c:pt>
                <c:pt idx="65">
                  <c:v>76032.937770789023</c:v>
                </c:pt>
                <c:pt idx="66">
                  <c:v>78710.106558836007</c:v>
                </c:pt>
                <c:pt idx="67">
                  <c:v>47166.752601994493</c:v>
                </c:pt>
                <c:pt idx="68">
                  <c:v>-46486.917237537389</c:v>
                </c:pt>
                <c:pt idx="69">
                  <c:v>-224534.39482473326</c:v>
                </c:pt>
                <c:pt idx="70">
                  <c:v>-57549.929965819465</c:v>
                </c:pt>
                <c:pt idx="71">
                  <c:v>-60581.436329960357</c:v>
                </c:pt>
                <c:pt idx="72">
                  <c:v>53778.237162037054</c:v>
                </c:pt>
                <c:pt idx="73">
                  <c:v>-56581.436329960357</c:v>
                </c:pt>
                <c:pt idx="74">
                  <c:v>-52597.18951203092</c:v>
                </c:pt>
                <c:pt idx="75">
                  <c:v>18316.277007073571</c:v>
                </c:pt>
                <c:pt idx="76">
                  <c:v>-27904.267541913316</c:v>
                </c:pt>
                <c:pt idx="77">
                  <c:v>-86801.980878947303</c:v>
                </c:pt>
                <c:pt idx="78">
                  <c:v>78328.146403872524</c:v>
                </c:pt>
                <c:pt idx="79">
                  <c:v>15914.679884768091</c:v>
                </c:pt>
                <c:pt idx="80">
                  <c:v>39832.030189144076</c:v>
                </c:pt>
                <c:pt idx="81">
                  <c:v>38316.277007073571</c:v>
                </c:pt>
                <c:pt idx="82">
                  <c:v>56879.289735355531</c:v>
                </c:pt>
                <c:pt idx="83">
                  <c:v>16383.173520627082</c:v>
                </c:pt>
                <c:pt idx="84">
                  <c:v>75265.133675590565</c:v>
                </c:pt>
                <c:pt idx="85">
                  <c:v>-121006.7722458638</c:v>
                </c:pt>
                <c:pt idx="86">
                  <c:v>39946.1862489091</c:v>
                </c:pt>
                <c:pt idx="87">
                  <c:v>23867.420338556578</c:v>
                </c:pt>
                <c:pt idx="88">
                  <c:v>91426.549281567044</c:v>
                </c:pt>
                <c:pt idx="89">
                  <c:v>124521.06837399001</c:v>
                </c:pt>
                <c:pt idx="90">
                  <c:v>66623.355036956083</c:v>
                </c:pt>
                <c:pt idx="91">
                  <c:v>100072.21170547302</c:v>
                </c:pt>
                <c:pt idx="92">
                  <c:v>44851.667156486074</c:v>
                </c:pt>
                <c:pt idx="93">
                  <c:v>65914.679884768091</c:v>
                </c:pt>
                <c:pt idx="94">
                  <c:v>-10384.630574571434</c:v>
                </c:pt>
                <c:pt idx="95">
                  <c:v>-62655.17512355838</c:v>
                </c:pt>
                <c:pt idx="96">
                  <c:v>-68798.097093675751</c:v>
                </c:pt>
                <c:pt idx="97">
                  <c:v>5146.8757895696908</c:v>
                </c:pt>
                <c:pt idx="98">
                  <c:v>-9804.7213327358477</c:v>
                </c:pt>
                <c:pt idx="99">
                  <c:v>108702.12094730861</c:v>
                </c:pt>
                <c:pt idx="100">
                  <c:v>142135.22443375504</c:v>
                </c:pt>
                <c:pt idx="101">
                  <c:v>-73376.863004028331</c:v>
                </c:pt>
                <c:pt idx="102">
                  <c:v>119024.95215926156</c:v>
                </c:pt>
                <c:pt idx="103">
                  <c:v>38355.550941757625</c:v>
                </c:pt>
                <c:pt idx="104">
                  <c:v>73804.407610274618</c:v>
                </c:pt>
                <c:pt idx="105">
                  <c:v>96883.173520627082</c:v>
                </c:pt>
                <c:pt idx="106">
                  <c:v>134284.77064293256</c:v>
                </c:pt>
                <c:pt idx="107">
                  <c:v>87095.732458086684</c:v>
                </c:pt>
                <c:pt idx="108">
                  <c:v>136269.01746086206</c:v>
                </c:pt>
                <c:pt idx="109">
                  <c:v>-11458.36936816934</c:v>
                </c:pt>
                <c:pt idx="110">
                  <c:v>293788.87246918853</c:v>
                </c:pt>
                <c:pt idx="111">
                  <c:v>150560.34230867407</c:v>
                </c:pt>
                <c:pt idx="112">
                  <c:v>130142.99200429808</c:v>
                </c:pt>
                <c:pt idx="113">
                  <c:v>197895.04291742609</c:v>
                </c:pt>
                <c:pt idx="114">
                  <c:v>71890.941091170069</c:v>
                </c:pt>
                <c:pt idx="115">
                  <c:v>-40227.316794850864</c:v>
                </c:pt>
                <c:pt idx="116">
                  <c:v>105678.38215371058</c:v>
                </c:pt>
                <c:pt idx="117">
                  <c:v>192154.86140109703</c:v>
                </c:pt>
                <c:pt idx="118">
                  <c:v>107646.87578956969</c:v>
                </c:pt>
                <c:pt idx="119">
                  <c:v>68087.746846559225</c:v>
                </c:pt>
                <c:pt idx="120">
                  <c:v>270796.64003973152</c:v>
                </c:pt>
                <c:pt idx="121">
                  <c:v>119536.60351507622</c:v>
                </c:pt>
                <c:pt idx="122">
                  <c:v>219398.92670269759</c:v>
                </c:pt>
                <c:pt idx="123">
                  <c:v>218513.08276246261</c:v>
                </c:pt>
                <c:pt idx="124">
                  <c:v>190599.61624335812</c:v>
                </c:pt>
                <c:pt idx="125">
                  <c:v>271221.7579146506</c:v>
                </c:pt>
                <c:pt idx="126">
                  <c:v>291278.83594453312</c:v>
                </c:pt>
                <c:pt idx="127">
                  <c:v>305914.67988476809</c:v>
                </c:pt>
                <c:pt idx="128">
                  <c:v>336977.69261305011</c:v>
                </c:pt>
                <c:pt idx="129">
                  <c:v>275048.47291187511</c:v>
                </c:pt>
                <c:pt idx="130">
                  <c:v>312820.16079234512</c:v>
                </c:pt>
                <c:pt idx="131">
                  <c:v>345914.67988476809</c:v>
                </c:pt>
                <c:pt idx="132">
                  <c:v>220717.65608839469</c:v>
                </c:pt>
                <c:pt idx="133">
                  <c:v>276599.61624335812</c:v>
                </c:pt>
                <c:pt idx="134">
                  <c:v>222882.95547964261</c:v>
                </c:pt>
                <c:pt idx="135">
                  <c:v>349032.71972980467</c:v>
                </c:pt>
                <c:pt idx="136">
                  <c:v>392528.83594453312</c:v>
                </c:pt>
                <c:pt idx="137">
                  <c:v>355694.13533578115</c:v>
                </c:pt>
                <c:pt idx="138">
                  <c:v>304812.17518081772</c:v>
                </c:pt>
                <c:pt idx="139">
                  <c:v>323394.82487644162</c:v>
                </c:pt>
                <c:pt idx="140">
                  <c:v>409548.47291187511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B5B-9C4B-85CD-3781CFE81C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77820384"/>
        <c:axId val="-1818821072"/>
      </c:scatterChart>
      <c:valAx>
        <c:axId val="207782038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X Variable 1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818821072"/>
        <c:crosses val="autoZero"/>
        <c:crossBetween val="midCat"/>
      </c:valAx>
      <c:valAx>
        <c:axId val="-1818821072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Residuals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7782038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X Variable 1 Line Fit  Plot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Y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HouseSales_data!$AG$299:$AG$439</c:f>
              <c:numCache>
                <c:formatCode>General</c:formatCode>
                <c:ptCount val="141"/>
                <c:pt idx="0">
                  <c:v>1080</c:v>
                </c:pt>
                <c:pt idx="1">
                  <c:v>1770</c:v>
                </c:pt>
                <c:pt idx="2">
                  <c:v>1520</c:v>
                </c:pt>
                <c:pt idx="3">
                  <c:v>1480</c:v>
                </c:pt>
                <c:pt idx="4">
                  <c:v>1940</c:v>
                </c:pt>
                <c:pt idx="5">
                  <c:v>1290</c:v>
                </c:pt>
                <c:pt idx="6">
                  <c:v>2100</c:v>
                </c:pt>
                <c:pt idx="7">
                  <c:v>2140</c:v>
                </c:pt>
                <c:pt idx="8">
                  <c:v>1090</c:v>
                </c:pt>
                <c:pt idx="9">
                  <c:v>1760</c:v>
                </c:pt>
                <c:pt idx="10">
                  <c:v>2610</c:v>
                </c:pt>
                <c:pt idx="11">
                  <c:v>2223</c:v>
                </c:pt>
                <c:pt idx="12">
                  <c:v>1890</c:v>
                </c:pt>
                <c:pt idx="13">
                  <c:v>2110</c:v>
                </c:pt>
                <c:pt idx="14">
                  <c:v>2240</c:v>
                </c:pt>
                <c:pt idx="15">
                  <c:v>1770</c:v>
                </c:pt>
                <c:pt idx="16">
                  <c:v>1740</c:v>
                </c:pt>
                <c:pt idx="17">
                  <c:v>2100</c:v>
                </c:pt>
                <c:pt idx="18">
                  <c:v>1460</c:v>
                </c:pt>
                <c:pt idx="19">
                  <c:v>2390</c:v>
                </c:pt>
                <c:pt idx="20">
                  <c:v>1240</c:v>
                </c:pt>
                <c:pt idx="21">
                  <c:v>1930</c:v>
                </c:pt>
                <c:pt idx="22">
                  <c:v>2560</c:v>
                </c:pt>
                <c:pt idx="23">
                  <c:v>2610</c:v>
                </c:pt>
                <c:pt idx="24">
                  <c:v>1770</c:v>
                </c:pt>
                <c:pt idx="25">
                  <c:v>1680</c:v>
                </c:pt>
                <c:pt idx="26">
                  <c:v>1940</c:v>
                </c:pt>
                <c:pt idx="27">
                  <c:v>3010</c:v>
                </c:pt>
                <c:pt idx="28">
                  <c:v>1800</c:v>
                </c:pt>
                <c:pt idx="29">
                  <c:v>2610</c:v>
                </c:pt>
                <c:pt idx="30">
                  <c:v>1410</c:v>
                </c:pt>
                <c:pt idx="31">
                  <c:v>1860</c:v>
                </c:pt>
                <c:pt idx="32">
                  <c:v>2120</c:v>
                </c:pt>
                <c:pt idx="33">
                  <c:v>1540</c:v>
                </c:pt>
                <c:pt idx="34">
                  <c:v>1800</c:v>
                </c:pt>
                <c:pt idx="35">
                  <c:v>2580</c:v>
                </c:pt>
                <c:pt idx="36">
                  <c:v>1210</c:v>
                </c:pt>
                <c:pt idx="37">
                  <c:v>2300</c:v>
                </c:pt>
                <c:pt idx="38">
                  <c:v>1650</c:v>
                </c:pt>
                <c:pt idx="39">
                  <c:v>1860</c:v>
                </c:pt>
                <c:pt idx="40">
                  <c:v>1970</c:v>
                </c:pt>
                <c:pt idx="41">
                  <c:v>2270</c:v>
                </c:pt>
                <c:pt idx="42">
                  <c:v>1800</c:v>
                </c:pt>
                <c:pt idx="43">
                  <c:v>2130</c:v>
                </c:pt>
                <c:pt idx="44">
                  <c:v>2050</c:v>
                </c:pt>
                <c:pt idx="45">
                  <c:v>2090</c:v>
                </c:pt>
                <c:pt idx="46">
                  <c:v>2393</c:v>
                </c:pt>
                <c:pt idx="47">
                  <c:v>1840</c:v>
                </c:pt>
                <c:pt idx="48">
                  <c:v>1800</c:v>
                </c:pt>
                <c:pt idx="49">
                  <c:v>2600</c:v>
                </c:pt>
                <c:pt idx="50">
                  <c:v>1620</c:v>
                </c:pt>
                <c:pt idx="51">
                  <c:v>1510</c:v>
                </c:pt>
                <c:pt idx="52">
                  <c:v>1620</c:v>
                </c:pt>
                <c:pt idx="53">
                  <c:v>2320</c:v>
                </c:pt>
                <c:pt idx="54">
                  <c:v>1120</c:v>
                </c:pt>
                <c:pt idx="55">
                  <c:v>1900</c:v>
                </c:pt>
                <c:pt idx="56">
                  <c:v>3760</c:v>
                </c:pt>
                <c:pt idx="57">
                  <c:v>2320</c:v>
                </c:pt>
                <c:pt idx="58">
                  <c:v>1150</c:v>
                </c:pt>
                <c:pt idx="59">
                  <c:v>1890</c:v>
                </c:pt>
                <c:pt idx="60">
                  <c:v>2060</c:v>
                </c:pt>
                <c:pt idx="61">
                  <c:v>2080</c:v>
                </c:pt>
                <c:pt idx="62">
                  <c:v>1950</c:v>
                </c:pt>
                <c:pt idx="63">
                  <c:v>1760</c:v>
                </c:pt>
                <c:pt idx="64">
                  <c:v>1680</c:v>
                </c:pt>
                <c:pt idx="65">
                  <c:v>1200</c:v>
                </c:pt>
                <c:pt idx="66">
                  <c:v>1180</c:v>
                </c:pt>
                <c:pt idx="67">
                  <c:v>1453</c:v>
                </c:pt>
                <c:pt idx="68">
                  <c:v>2190</c:v>
                </c:pt>
                <c:pt idx="69">
                  <c:v>3550</c:v>
                </c:pt>
                <c:pt idx="70">
                  <c:v>2310</c:v>
                </c:pt>
                <c:pt idx="71">
                  <c:v>2370</c:v>
                </c:pt>
                <c:pt idx="72">
                  <c:v>1520</c:v>
                </c:pt>
                <c:pt idx="73">
                  <c:v>2370</c:v>
                </c:pt>
                <c:pt idx="74">
                  <c:v>2400</c:v>
                </c:pt>
                <c:pt idx="75">
                  <c:v>1930</c:v>
                </c:pt>
                <c:pt idx="76">
                  <c:v>2350</c:v>
                </c:pt>
                <c:pt idx="77">
                  <c:v>2790</c:v>
                </c:pt>
                <c:pt idx="78">
                  <c:v>1590</c:v>
                </c:pt>
                <c:pt idx="79">
                  <c:v>2060</c:v>
                </c:pt>
                <c:pt idx="80">
                  <c:v>1900</c:v>
                </c:pt>
                <c:pt idx="81">
                  <c:v>1930</c:v>
                </c:pt>
                <c:pt idx="82">
                  <c:v>1810</c:v>
                </c:pt>
                <c:pt idx="83">
                  <c:v>2120</c:v>
                </c:pt>
                <c:pt idx="84">
                  <c:v>1710</c:v>
                </c:pt>
                <c:pt idx="85">
                  <c:v>3180</c:v>
                </c:pt>
                <c:pt idx="86">
                  <c:v>2000</c:v>
                </c:pt>
                <c:pt idx="87">
                  <c:v>2150</c:v>
                </c:pt>
                <c:pt idx="88">
                  <c:v>1720</c:v>
                </c:pt>
                <c:pt idx="89">
                  <c:v>1540</c:v>
                </c:pt>
                <c:pt idx="90">
                  <c:v>1980</c:v>
                </c:pt>
                <c:pt idx="91">
                  <c:v>1760</c:v>
                </c:pt>
                <c:pt idx="92">
                  <c:v>2180</c:v>
                </c:pt>
                <c:pt idx="93">
                  <c:v>2060</c:v>
                </c:pt>
                <c:pt idx="94">
                  <c:v>2630</c:v>
                </c:pt>
                <c:pt idx="95">
                  <c:v>3050</c:v>
                </c:pt>
                <c:pt idx="96">
                  <c:v>3100</c:v>
                </c:pt>
                <c:pt idx="97">
                  <c:v>2570</c:v>
                </c:pt>
                <c:pt idx="98">
                  <c:v>2700</c:v>
                </c:pt>
                <c:pt idx="99">
                  <c:v>1830</c:v>
                </c:pt>
                <c:pt idx="100">
                  <c:v>1640</c:v>
                </c:pt>
                <c:pt idx="101">
                  <c:v>3250</c:v>
                </c:pt>
                <c:pt idx="102">
                  <c:v>1850</c:v>
                </c:pt>
                <c:pt idx="103">
                  <c:v>2490</c:v>
                </c:pt>
                <c:pt idx="104">
                  <c:v>2270</c:v>
                </c:pt>
                <c:pt idx="105">
                  <c:v>2120</c:v>
                </c:pt>
                <c:pt idx="106">
                  <c:v>1990</c:v>
                </c:pt>
                <c:pt idx="107">
                  <c:v>2350</c:v>
                </c:pt>
                <c:pt idx="108">
                  <c:v>2020</c:v>
                </c:pt>
                <c:pt idx="109">
                  <c:v>3310</c:v>
                </c:pt>
                <c:pt idx="110">
                  <c:v>1030</c:v>
                </c:pt>
                <c:pt idx="111">
                  <c:v>2100</c:v>
                </c:pt>
                <c:pt idx="112">
                  <c:v>2260</c:v>
                </c:pt>
                <c:pt idx="113">
                  <c:v>1780</c:v>
                </c:pt>
                <c:pt idx="114">
                  <c:v>2740</c:v>
                </c:pt>
                <c:pt idx="115">
                  <c:v>3600</c:v>
                </c:pt>
                <c:pt idx="116">
                  <c:v>2510</c:v>
                </c:pt>
                <c:pt idx="117">
                  <c:v>1920</c:v>
                </c:pt>
                <c:pt idx="118">
                  <c:v>2570</c:v>
                </c:pt>
                <c:pt idx="119">
                  <c:v>3000</c:v>
                </c:pt>
                <c:pt idx="120">
                  <c:v>1650</c:v>
                </c:pt>
                <c:pt idx="121">
                  <c:v>2780</c:v>
                </c:pt>
                <c:pt idx="122">
                  <c:v>2090</c:v>
                </c:pt>
                <c:pt idx="123">
                  <c:v>2190</c:v>
                </c:pt>
                <c:pt idx="124">
                  <c:v>2660</c:v>
                </c:pt>
                <c:pt idx="125">
                  <c:v>2110</c:v>
                </c:pt>
                <c:pt idx="126">
                  <c:v>2160</c:v>
                </c:pt>
                <c:pt idx="127">
                  <c:v>2060</c:v>
                </c:pt>
                <c:pt idx="128">
                  <c:v>1940</c:v>
                </c:pt>
                <c:pt idx="129">
                  <c:v>2440</c:v>
                </c:pt>
                <c:pt idx="130">
                  <c:v>2240</c:v>
                </c:pt>
                <c:pt idx="131">
                  <c:v>2060</c:v>
                </c:pt>
                <c:pt idx="132">
                  <c:v>3070</c:v>
                </c:pt>
                <c:pt idx="133">
                  <c:v>2660</c:v>
                </c:pt>
                <c:pt idx="134">
                  <c:v>3390</c:v>
                </c:pt>
                <c:pt idx="135">
                  <c:v>2470</c:v>
                </c:pt>
                <c:pt idx="136">
                  <c:v>2160</c:v>
                </c:pt>
                <c:pt idx="137">
                  <c:v>2480</c:v>
                </c:pt>
                <c:pt idx="138">
                  <c:v>2890</c:v>
                </c:pt>
                <c:pt idx="139">
                  <c:v>3050</c:v>
                </c:pt>
                <c:pt idx="140">
                  <c:v>2440</c:v>
                </c:pt>
              </c:numCache>
            </c:numRef>
          </c:xVal>
          <c:yVal>
            <c:numRef>
              <c:f>HouseSales_data!$AD$299:$AD$439</c:f>
              <c:numCache>
                <c:formatCode>General</c:formatCode>
                <c:ptCount val="141"/>
                <c:pt idx="0">
                  <c:v>195000</c:v>
                </c:pt>
                <c:pt idx="1">
                  <c:v>195000</c:v>
                </c:pt>
                <c:pt idx="2">
                  <c:v>195000</c:v>
                </c:pt>
                <c:pt idx="3">
                  <c:v>195000</c:v>
                </c:pt>
                <c:pt idx="4">
                  <c:v>195000</c:v>
                </c:pt>
                <c:pt idx="5">
                  <c:v>195000</c:v>
                </c:pt>
                <c:pt idx="6">
                  <c:v>195000</c:v>
                </c:pt>
                <c:pt idx="7">
                  <c:v>195000</c:v>
                </c:pt>
                <c:pt idx="8">
                  <c:v>195000</c:v>
                </c:pt>
                <c:pt idx="9">
                  <c:v>195000</c:v>
                </c:pt>
                <c:pt idx="10">
                  <c:v>195000</c:v>
                </c:pt>
                <c:pt idx="11">
                  <c:v>195000</c:v>
                </c:pt>
                <c:pt idx="12">
                  <c:v>195000</c:v>
                </c:pt>
                <c:pt idx="13">
                  <c:v>325000</c:v>
                </c:pt>
                <c:pt idx="14">
                  <c:v>325000</c:v>
                </c:pt>
                <c:pt idx="15">
                  <c:v>327500</c:v>
                </c:pt>
                <c:pt idx="16">
                  <c:v>329950</c:v>
                </c:pt>
                <c:pt idx="17">
                  <c:v>333000</c:v>
                </c:pt>
                <c:pt idx="18">
                  <c:v>337000</c:v>
                </c:pt>
                <c:pt idx="19">
                  <c:v>339950</c:v>
                </c:pt>
                <c:pt idx="20">
                  <c:v>340000</c:v>
                </c:pt>
                <c:pt idx="21">
                  <c:v>342000</c:v>
                </c:pt>
                <c:pt idx="22">
                  <c:v>350000</c:v>
                </c:pt>
                <c:pt idx="23">
                  <c:v>350000</c:v>
                </c:pt>
                <c:pt idx="24">
                  <c:v>350000</c:v>
                </c:pt>
                <c:pt idx="25">
                  <c:v>356000</c:v>
                </c:pt>
                <c:pt idx="26">
                  <c:v>359950</c:v>
                </c:pt>
                <c:pt idx="27">
                  <c:v>359950</c:v>
                </c:pt>
                <c:pt idx="28">
                  <c:v>360000</c:v>
                </c:pt>
                <c:pt idx="29">
                  <c:v>360000</c:v>
                </c:pt>
                <c:pt idx="30">
                  <c:v>367500</c:v>
                </c:pt>
                <c:pt idx="31">
                  <c:v>370000</c:v>
                </c:pt>
                <c:pt idx="32">
                  <c:v>375000</c:v>
                </c:pt>
                <c:pt idx="33">
                  <c:v>376000</c:v>
                </c:pt>
                <c:pt idx="34">
                  <c:v>379900</c:v>
                </c:pt>
                <c:pt idx="35">
                  <c:v>379950</c:v>
                </c:pt>
                <c:pt idx="36">
                  <c:v>380000</c:v>
                </c:pt>
                <c:pt idx="37">
                  <c:v>380000</c:v>
                </c:pt>
                <c:pt idx="38">
                  <c:v>382000</c:v>
                </c:pt>
                <c:pt idx="39">
                  <c:v>385000</c:v>
                </c:pt>
                <c:pt idx="40">
                  <c:v>385000</c:v>
                </c:pt>
                <c:pt idx="41">
                  <c:v>390000</c:v>
                </c:pt>
                <c:pt idx="42">
                  <c:v>391000</c:v>
                </c:pt>
                <c:pt idx="43">
                  <c:v>392000</c:v>
                </c:pt>
                <c:pt idx="44">
                  <c:v>394950</c:v>
                </c:pt>
                <c:pt idx="45">
                  <c:v>400000</c:v>
                </c:pt>
                <c:pt idx="46">
                  <c:v>400000</c:v>
                </c:pt>
                <c:pt idx="47">
                  <c:v>403000</c:v>
                </c:pt>
                <c:pt idx="48">
                  <c:v>410000</c:v>
                </c:pt>
                <c:pt idx="49">
                  <c:v>415000</c:v>
                </c:pt>
                <c:pt idx="50">
                  <c:v>415000</c:v>
                </c:pt>
                <c:pt idx="51">
                  <c:v>419000</c:v>
                </c:pt>
                <c:pt idx="52">
                  <c:v>420000</c:v>
                </c:pt>
                <c:pt idx="53">
                  <c:v>423000</c:v>
                </c:pt>
                <c:pt idx="54">
                  <c:v>425000</c:v>
                </c:pt>
                <c:pt idx="55">
                  <c:v>425000</c:v>
                </c:pt>
                <c:pt idx="56">
                  <c:v>429900</c:v>
                </c:pt>
                <c:pt idx="57">
                  <c:v>429950</c:v>
                </c:pt>
                <c:pt idx="58">
                  <c:v>436000</c:v>
                </c:pt>
                <c:pt idx="59">
                  <c:v>437000</c:v>
                </c:pt>
                <c:pt idx="60">
                  <c:v>440000</c:v>
                </c:pt>
                <c:pt idx="61">
                  <c:v>442000</c:v>
                </c:pt>
                <c:pt idx="62">
                  <c:v>447500</c:v>
                </c:pt>
                <c:pt idx="63">
                  <c:v>450000</c:v>
                </c:pt>
                <c:pt idx="64">
                  <c:v>450000</c:v>
                </c:pt>
                <c:pt idx="65">
                  <c:v>455000</c:v>
                </c:pt>
                <c:pt idx="66">
                  <c:v>455000</c:v>
                </c:pt>
                <c:pt idx="67">
                  <c:v>460000</c:v>
                </c:pt>
                <c:pt idx="68">
                  <c:v>465000</c:v>
                </c:pt>
                <c:pt idx="69">
                  <c:v>469000</c:v>
                </c:pt>
                <c:pt idx="70">
                  <c:v>470000</c:v>
                </c:pt>
                <c:pt idx="71">
                  <c:v>475000</c:v>
                </c:pt>
                <c:pt idx="72">
                  <c:v>475580</c:v>
                </c:pt>
                <c:pt idx="73">
                  <c:v>479000</c:v>
                </c:pt>
                <c:pt idx="74">
                  <c:v>487000</c:v>
                </c:pt>
                <c:pt idx="75">
                  <c:v>495000</c:v>
                </c:pt>
                <c:pt idx="76">
                  <c:v>505000</c:v>
                </c:pt>
                <c:pt idx="77">
                  <c:v>505000</c:v>
                </c:pt>
                <c:pt idx="78">
                  <c:v>509500</c:v>
                </c:pt>
                <c:pt idx="79">
                  <c:v>510000</c:v>
                </c:pt>
                <c:pt idx="80">
                  <c:v>512500</c:v>
                </c:pt>
                <c:pt idx="81">
                  <c:v>515000</c:v>
                </c:pt>
                <c:pt idx="82">
                  <c:v>517500</c:v>
                </c:pt>
                <c:pt idx="83">
                  <c:v>518500</c:v>
                </c:pt>
                <c:pt idx="84">
                  <c:v>522500</c:v>
                </c:pt>
                <c:pt idx="85">
                  <c:v>523000</c:v>
                </c:pt>
                <c:pt idx="86">
                  <c:v>526000</c:v>
                </c:pt>
                <c:pt idx="87">
                  <c:v>530000</c:v>
                </c:pt>
                <c:pt idx="88">
                  <c:v>540000</c:v>
                </c:pt>
                <c:pt idx="89">
                  <c:v>549000</c:v>
                </c:pt>
                <c:pt idx="90">
                  <c:v>550000</c:v>
                </c:pt>
                <c:pt idx="91">
                  <c:v>554000</c:v>
                </c:pt>
                <c:pt idx="92">
                  <c:v>555000</c:v>
                </c:pt>
                <c:pt idx="93">
                  <c:v>560000</c:v>
                </c:pt>
                <c:pt idx="94">
                  <c:v>560000</c:v>
                </c:pt>
                <c:pt idx="95">
                  <c:v>563950</c:v>
                </c:pt>
                <c:pt idx="96">
                  <c:v>564500</c:v>
                </c:pt>
                <c:pt idx="97">
                  <c:v>567500</c:v>
                </c:pt>
                <c:pt idx="98">
                  <c:v>569950</c:v>
                </c:pt>
                <c:pt idx="99">
                  <c:v>572000</c:v>
                </c:pt>
                <c:pt idx="100">
                  <c:v>580000</c:v>
                </c:pt>
                <c:pt idx="101">
                  <c:v>580000</c:v>
                </c:pt>
                <c:pt idx="102">
                  <c:v>585000</c:v>
                </c:pt>
                <c:pt idx="103">
                  <c:v>590000</c:v>
                </c:pt>
                <c:pt idx="104">
                  <c:v>596000</c:v>
                </c:pt>
                <c:pt idx="105">
                  <c:v>599000</c:v>
                </c:pt>
                <c:pt idx="106">
                  <c:v>619000</c:v>
                </c:pt>
                <c:pt idx="107">
                  <c:v>620000</c:v>
                </c:pt>
                <c:pt idx="108">
                  <c:v>625000</c:v>
                </c:pt>
                <c:pt idx="109">
                  <c:v>649950</c:v>
                </c:pt>
                <c:pt idx="110">
                  <c:v>650000</c:v>
                </c:pt>
                <c:pt idx="111">
                  <c:v>650000</c:v>
                </c:pt>
                <c:pt idx="112">
                  <c:v>651000</c:v>
                </c:pt>
                <c:pt idx="113">
                  <c:v>654500</c:v>
                </c:pt>
                <c:pt idx="114">
                  <c:v>657000</c:v>
                </c:pt>
                <c:pt idx="115">
                  <c:v>660000</c:v>
                </c:pt>
                <c:pt idx="116">
                  <c:v>660000</c:v>
                </c:pt>
                <c:pt idx="117">
                  <c:v>667500</c:v>
                </c:pt>
                <c:pt idx="118">
                  <c:v>670000</c:v>
                </c:pt>
                <c:pt idx="119">
                  <c:v>688000</c:v>
                </c:pt>
                <c:pt idx="120">
                  <c:v>710000</c:v>
                </c:pt>
                <c:pt idx="121">
                  <c:v>710000</c:v>
                </c:pt>
                <c:pt idx="122">
                  <c:v>717500</c:v>
                </c:pt>
                <c:pt idx="123">
                  <c:v>730000</c:v>
                </c:pt>
                <c:pt idx="124">
                  <c:v>765000</c:v>
                </c:pt>
                <c:pt idx="125">
                  <c:v>772000</c:v>
                </c:pt>
                <c:pt idx="126">
                  <c:v>798750</c:v>
                </c:pt>
                <c:pt idx="127">
                  <c:v>800000</c:v>
                </c:pt>
                <c:pt idx="128">
                  <c:v>815000</c:v>
                </c:pt>
                <c:pt idx="129">
                  <c:v>820000</c:v>
                </c:pt>
                <c:pt idx="130">
                  <c:v>831000</c:v>
                </c:pt>
                <c:pt idx="131">
                  <c:v>840000</c:v>
                </c:pt>
                <c:pt idx="132">
                  <c:v>850000</c:v>
                </c:pt>
                <c:pt idx="133">
                  <c:v>851000</c:v>
                </c:pt>
                <c:pt idx="134">
                  <c:v>895000</c:v>
                </c:pt>
                <c:pt idx="135">
                  <c:v>898000</c:v>
                </c:pt>
                <c:pt idx="136">
                  <c:v>900000</c:v>
                </c:pt>
                <c:pt idx="137">
                  <c:v>906000</c:v>
                </c:pt>
                <c:pt idx="138">
                  <c:v>910000</c:v>
                </c:pt>
                <c:pt idx="139">
                  <c:v>950000</c:v>
                </c:pt>
                <c:pt idx="140">
                  <c:v>954500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8CD-4440-AA1B-29FA6C5887DF}"/>
            </c:ext>
          </c:extLst>
        </c:ser>
        <c:ser>
          <c:idx val="1"/>
          <c:order val="1"/>
          <c:tx>
            <c:v>Predicted Y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HouseSales_data!$AG$299:$AG$439</c:f>
              <c:numCache>
                <c:formatCode>General</c:formatCode>
                <c:ptCount val="141"/>
                <c:pt idx="0">
                  <c:v>1080</c:v>
                </c:pt>
                <c:pt idx="1">
                  <c:v>1770</c:v>
                </c:pt>
                <c:pt idx="2">
                  <c:v>1520</c:v>
                </c:pt>
                <c:pt idx="3">
                  <c:v>1480</c:v>
                </c:pt>
                <c:pt idx="4">
                  <c:v>1940</c:v>
                </c:pt>
                <c:pt idx="5">
                  <c:v>1290</c:v>
                </c:pt>
                <c:pt idx="6">
                  <c:v>2100</c:v>
                </c:pt>
                <c:pt idx="7">
                  <c:v>2140</c:v>
                </c:pt>
                <c:pt idx="8">
                  <c:v>1090</c:v>
                </c:pt>
                <c:pt idx="9">
                  <c:v>1760</c:v>
                </c:pt>
                <c:pt idx="10">
                  <c:v>2610</c:v>
                </c:pt>
                <c:pt idx="11">
                  <c:v>2223</c:v>
                </c:pt>
                <c:pt idx="12">
                  <c:v>1890</c:v>
                </c:pt>
                <c:pt idx="13">
                  <c:v>2110</c:v>
                </c:pt>
                <c:pt idx="14">
                  <c:v>2240</c:v>
                </c:pt>
                <c:pt idx="15">
                  <c:v>1770</c:v>
                </c:pt>
                <c:pt idx="16">
                  <c:v>1740</c:v>
                </c:pt>
                <c:pt idx="17">
                  <c:v>2100</c:v>
                </c:pt>
                <c:pt idx="18">
                  <c:v>1460</c:v>
                </c:pt>
                <c:pt idx="19">
                  <c:v>2390</c:v>
                </c:pt>
                <c:pt idx="20">
                  <c:v>1240</c:v>
                </c:pt>
                <c:pt idx="21">
                  <c:v>1930</c:v>
                </c:pt>
                <c:pt idx="22">
                  <c:v>2560</c:v>
                </c:pt>
                <c:pt idx="23">
                  <c:v>2610</c:v>
                </c:pt>
                <c:pt idx="24">
                  <c:v>1770</c:v>
                </c:pt>
                <c:pt idx="25">
                  <c:v>1680</c:v>
                </c:pt>
                <c:pt idx="26">
                  <c:v>1940</c:v>
                </c:pt>
                <c:pt idx="27">
                  <c:v>3010</c:v>
                </c:pt>
                <c:pt idx="28">
                  <c:v>1800</c:v>
                </c:pt>
                <c:pt idx="29">
                  <c:v>2610</c:v>
                </c:pt>
                <c:pt idx="30">
                  <c:v>1410</c:v>
                </c:pt>
                <c:pt idx="31">
                  <c:v>1860</c:v>
                </c:pt>
                <c:pt idx="32">
                  <c:v>2120</c:v>
                </c:pt>
                <c:pt idx="33">
                  <c:v>1540</c:v>
                </c:pt>
                <c:pt idx="34">
                  <c:v>1800</c:v>
                </c:pt>
                <c:pt idx="35">
                  <c:v>2580</c:v>
                </c:pt>
                <c:pt idx="36">
                  <c:v>1210</c:v>
                </c:pt>
                <c:pt idx="37">
                  <c:v>2300</c:v>
                </c:pt>
                <c:pt idx="38">
                  <c:v>1650</c:v>
                </c:pt>
                <c:pt idx="39">
                  <c:v>1860</c:v>
                </c:pt>
                <c:pt idx="40">
                  <c:v>1970</c:v>
                </c:pt>
                <c:pt idx="41">
                  <c:v>2270</c:v>
                </c:pt>
                <c:pt idx="42">
                  <c:v>1800</c:v>
                </c:pt>
                <c:pt idx="43">
                  <c:v>2130</c:v>
                </c:pt>
                <c:pt idx="44">
                  <c:v>2050</c:v>
                </c:pt>
                <c:pt idx="45">
                  <c:v>2090</c:v>
                </c:pt>
                <c:pt idx="46">
                  <c:v>2393</c:v>
                </c:pt>
                <c:pt idx="47">
                  <c:v>1840</c:v>
                </c:pt>
                <c:pt idx="48">
                  <c:v>1800</c:v>
                </c:pt>
                <c:pt idx="49">
                  <c:v>2600</c:v>
                </c:pt>
                <c:pt idx="50">
                  <c:v>1620</c:v>
                </c:pt>
                <c:pt idx="51">
                  <c:v>1510</c:v>
                </c:pt>
                <c:pt idx="52">
                  <c:v>1620</c:v>
                </c:pt>
                <c:pt idx="53">
                  <c:v>2320</c:v>
                </c:pt>
                <c:pt idx="54">
                  <c:v>1120</c:v>
                </c:pt>
                <c:pt idx="55">
                  <c:v>1900</c:v>
                </c:pt>
                <c:pt idx="56">
                  <c:v>3760</c:v>
                </c:pt>
                <c:pt idx="57">
                  <c:v>2320</c:v>
                </c:pt>
                <c:pt idx="58">
                  <c:v>1150</c:v>
                </c:pt>
                <c:pt idx="59">
                  <c:v>1890</c:v>
                </c:pt>
                <c:pt idx="60">
                  <c:v>2060</c:v>
                </c:pt>
                <c:pt idx="61">
                  <c:v>2080</c:v>
                </c:pt>
                <c:pt idx="62">
                  <c:v>1950</c:v>
                </c:pt>
                <c:pt idx="63">
                  <c:v>1760</c:v>
                </c:pt>
                <c:pt idx="64">
                  <c:v>1680</c:v>
                </c:pt>
                <c:pt idx="65">
                  <c:v>1200</c:v>
                </c:pt>
                <c:pt idx="66">
                  <c:v>1180</c:v>
                </c:pt>
                <c:pt idx="67">
                  <c:v>1453</c:v>
                </c:pt>
                <c:pt idx="68">
                  <c:v>2190</c:v>
                </c:pt>
                <c:pt idx="69">
                  <c:v>3550</c:v>
                </c:pt>
                <c:pt idx="70">
                  <c:v>2310</c:v>
                </c:pt>
                <c:pt idx="71">
                  <c:v>2370</c:v>
                </c:pt>
                <c:pt idx="72">
                  <c:v>1520</c:v>
                </c:pt>
                <c:pt idx="73">
                  <c:v>2370</c:v>
                </c:pt>
                <c:pt idx="74">
                  <c:v>2400</c:v>
                </c:pt>
                <c:pt idx="75">
                  <c:v>1930</c:v>
                </c:pt>
                <c:pt idx="76">
                  <c:v>2350</c:v>
                </c:pt>
                <c:pt idx="77">
                  <c:v>2790</c:v>
                </c:pt>
                <c:pt idx="78">
                  <c:v>1590</c:v>
                </c:pt>
                <c:pt idx="79">
                  <c:v>2060</c:v>
                </c:pt>
                <c:pt idx="80">
                  <c:v>1900</c:v>
                </c:pt>
                <c:pt idx="81">
                  <c:v>1930</c:v>
                </c:pt>
                <c:pt idx="82">
                  <c:v>1810</c:v>
                </c:pt>
                <c:pt idx="83">
                  <c:v>2120</c:v>
                </c:pt>
                <c:pt idx="84">
                  <c:v>1710</c:v>
                </c:pt>
                <c:pt idx="85">
                  <c:v>3180</c:v>
                </c:pt>
                <c:pt idx="86">
                  <c:v>2000</c:v>
                </c:pt>
                <c:pt idx="87">
                  <c:v>2150</c:v>
                </c:pt>
                <c:pt idx="88">
                  <c:v>1720</c:v>
                </c:pt>
                <c:pt idx="89">
                  <c:v>1540</c:v>
                </c:pt>
                <c:pt idx="90">
                  <c:v>1980</c:v>
                </c:pt>
                <c:pt idx="91">
                  <c:v>1760</c:v>
                </c:pt>
                <c:pt idx="92">
                  <c:v>2180</c:v>
                </c:pt>
                <c:pt idx="93">
                  <c:v>2060</c:v>
                </c:pt>
                <c:pt idx="94">
                  <c:v>2630</c:v>
                </c:pt>
                <c:pt idx="95">
                  <c:v>3050</c:v>
                </c:pt>
                <c:pt idx="96">
                  <c:v>3100</c:v>
                </c:pt>
                <c:pt idx="97">
                  <c:v>2570</c:v>
                </c:pt>
                <c:pt idx="98">
                  <c:v>2700</c:v>
                </c:pt>
                <c:pt idx="99">
                  <c:v>1830</c:v>
                </c:pt>
                <c:pt idx="100">
                  <c:v>1640</c:v>
                </c:pt>
                <c:pt idx="101">
                  <c:v>3250</c:v>
                </c:pt>
                <c:pt idx="102">
                  <c:v>1850</c:v>
                </c:pt>
                <c:pt idx="103">
                  <c:v>2490</c:v>
                </c:pt>
                <c:pt idx="104">
                  <c:v>2270</c:v>
                </c:pt>
                <c:pt idx="105">
                  <c:v>2120</c:v>
                </c:pt>
                <c:pt idx="106">
                  <c:v>1990</c:v>
                </c:pt>
                <c:pt idx="107">
                  <c:v>2350</c:v>
                </c:pt>
                <c:pt idx="108">
                  <c:v>2020</c:v>
                </c:pt>
                <c:pt idx="109">
                  <c:v>3310</c:v>
                </c:pt>
                <c:pt idx="110">
                  <c:v>1030</c:v>
                </c:pt>
                <c:pt idx="111">
                  <c:v>2100</c:v>
                </c:pt>
                <c:pt idx="112">
                  <c:v>2260</c:v>
                </c:pt>
                <c:pt idx="113">
                  <c:v>1780</c:v>
                </c:pt>
                <c:pt idx="114">
                  <c:v>2740</c:v>
                </c:pt>
                <c:pt idx="115">
                  <c:v>3600</c:v>
                </c:pt>
                <c:pt idx="116">
                  <c:v>2510</c:v>
                </c:pt>
                <c:pt idx="117">
                  <c:v>1920</c:v>
                </c:pt>
                <c:pt idx="118">
                  <c:v>2570</c:v>
                </c:pt>
                <c:pt idx="119">
                  <c:v>3000</c:v>
                </c:pt>
                <c:pt idx="120">
                  <c:v>1650</c:v>
                </c:pt>
                <c:pt idx="121">
                  <c:v>2780</c:v>
                </c:pt>
                <c:pt idx="122">
                  <c:v>2090</c:v>
                </c:pt>
                <c:pt idx="123">
                  <c:v>2190</c:v>
                </c:pt>
                <c:pt idx="124">
                  <c:v>2660</c:v>
                </c:pt>
                <c:pt idx="125">
                  <c:v>2110</c:v>
                </c:pt>
                <c:pt idx="126">
                  <c:v>2160</c:v>
                </c:pt>
                <c:pt idx="127">
                  <c:v>2060</c:v>
                </c:pt>
                <c:pt idx="128">
                  <c:v>1940</c:v>
                </c:pt>
                <c:pt idx="129">
                  <c:v>2440</c:v>
                </c:pt>
                <c:pt idx="130">
                  <c:v>2240</c:v>
                </c:pt>
                <c:pt idx="131">
                  <c:v>2060</c:v>
                </c:pt>
                <c:pt idx="132">
                  <c:v>3070</c:v>
                </c:pt>
                <c:pt idx="133">
                  <c:v>2660</c:v>
                </c:pt>
                <c:pt idx="134">
                  <c:v>3390</c:v>
                </c:pt>
                <c:pt idx="135">
                  <c:v>2470</c:v>
                </c:pt>
                <c:pt idx="136">
                  <c:v>2160</c:v>
                </c:pt>
                <c:pt idx="137">
                  <c:v>2480</c:v>
                </c:pt>
                <c:pt idx="138">
                  <c:v>2890</c:v>
                </c:pt>
                <c:pt idx="139">
                  <c:v>3050</c:v>
                </c:pt>
                <c:pt idx="140">
                  <c:v>2440</c:v>
                </c:pt>
              </c:numCache>
            </c:numRef>
          </c:xVal>
          <c:yVal>
            <c:numRef>
              <c:f>HouseSales_data!$JV$26:$JV$166</c:f>
              <c:numCache>
                <c:formatCode>General</c:formatCode>
                <c:ptCount val="141"/>
                <c:pt idx="0">
                  <c:v>362904.04950092896</c:v>
                </c:pt>
                <c:pt idx="1">
                  <c:v>455266.37268855044</c:v>
                </c:pt>
                <c:pt idx="2">
                  <c:v>421801.76283796295</c:v>
                </c:pt>
                <c:pt idx="3">
                  <c:v>416447.42526186898</c:v>
                </c:pt>
                <c:pt idx="4">
                  <c:v>478022.30738694989</c:v>
                </c:pt>
                <c:pt idx="5">
                  <c:v>391014.32177542249</c:v>
                </c:pt>
                <c:pt idx="6">
                  <c:v>499439.65769132593</c:v>
                </c:pt>
                <c:pt idx="7">
                  <c:v>504793.9952674199</c:v>
                </c:pt>
                <c:pt idx="8">
                  <c:v>364242.63389495248</c:v>
                </c:pt>
                <c:pt idx="9">
                  <c:v>453927.78829452698</c:v>
                </c:pt>
                <c:pt idx="10">
                  <c:v>567707.46178652439</c:v>
                </c:pt>
                <c:pt idx="11">
                  <c:v>515904.24573781493</c:v>
                </c:pt>
                <c:pt idx="12">
                  <c:v>471329.3854168324</c:v>
                </c:pt>
                <c:pt idx="13">
                  <c:v>500778.2420853494</c:v>
                </c:pt>
                <c:pt idx="14">
                  <c:v>518179.83920765488</c:v>
                </c:pt>
                <c:pt idx="15">
                  <c:v>455266.37268855044</c:v>
                </c:pt>
                <c:pt idx="16">
                  <c:v>451250.61950647994</c:v>
                </c:pt>
                <c:pt idx="17">
                  <c:v>499439.65769132593</c:v>
                </c:pt>
                <c:pt idx="18">
                  <c:v>413770.25647382194</c:v>
                </c:pt>
                <c:pt idx="19">
                  <c:v>538258.6051180074</c:v>
                </c:pt>
                <c:pt idx="20">
                  <c:v>384321.39980530494</c:v>
                </c:pt>
                <c:pt idx="21">
                  <c:v>476683.72299292643</c:v>
                </c:pt>
                <c:pt idx="22">
                  <c:v>561014.53981640679</c:v>
                </c:pt>
                <c:pt idx="23">
                  <c:v>567707.46178652439</c:v>
                </c:pt>
                <c:pt idx="24">
                  <c:v>455266.37268855044</c:v>
                </c:pt>
                <c:pt idx="25">
                  <c:v>443219.11314233893</c:v>
                </c:pt>
                <c:pt idx="26">
                  <c:v>478022.30738694989</c:v>
                </c:pt>
                <c:pt idx="27">
                  <c:v>621250.8375474643</c:v>
                </c:pt>
                <c:pt idx="28">
                  <c:v>459282.12587062095</c:v>
                </c:pt>
                <c:pt idx="29">
                  <c:v>567707.46178652439</c:v>
                </c:pt>
                <c:pt idx="30">
                  <c:v>407077.33450370445</c:v>
                </c:pt>
                <c:pt idx="31">
                  <c:v>467313.63223476196</c:v>
                </c:pt>
                <c:pt idx="32">
                  <c:v>502116.82647937292</c:v>
                </c:pt>
                <c:pt idx="33">
                  <c:v>424478.93162600999</c:v>
                </c:pt>
                <c:pt idx="34">
                  <c:v>459282.12587062095</c:v>
                </c:pt>
                <c:pt idx="35">
                  <c:v>563691.70860445383</c:v>
                </c:pt>
                <c:pt idx="36">
                  <c:v>380305.6466232345</c:v>
                </c:pt>
                <c:pt idx="37">
                  <c:v>526211.34557179594</c:v>
                </c:pt>
                <c:pt idx="38">
                  <c:v>439203.35996026848</c:v>
                </c:pt>
                <c:pt idx="39">
                  <c:v>467313.63223476196</c:v>
                </c:pt>
                <c:pt idx="40">
                  <c:v>482038.06056902045</c:v>
                </c:pt>
                <c:pt idx="41">
                  <c:v>522195.59238972538</c:v>
                </c:pt>
                <c:pt idx="42">
                  <c:v>459282.12587062095</c:v>
                </c:pt>
                <c:pt idx="43">
                  <c:v>503455.41087339644</c:v>
                </c:pt>
                <c:pt idx="44">
                  <c:v>492746.73572120845</c:v>
                </c:pt>
                <c:pt idx="45">
                  <c:v>498101.07329730241</c:v>
                </c:pt>
                <c:pt idx="46">
                  <c:v>538660.18043621443</c:v>
                </c:pt>
                <c:pt idx="47">
                  <c:v>464636.46344671492</c:v>
                </c:pt>
                <c:pt idx="48">
                  <c:v>459282.12587062095</c:v>
                </c:pt>
                <c:pt idx="49">
                  <c:v>566368.87739250087</c:v>
                </c:pt>
                <c:pt idx="50">
                  <c:v>435187.60677819792</c:v>
                </c:pt>
                <c:pt idx="51">
                  <c:v>420463.17844393943</c:v>
                </c:pt>
                <c:pt idx="52">
                  <c:v>435187.60677819792</c:v>
                </c:pt>
                <c:pt idx="53">
                  <c:v>528888.51435984287</c:v>
                </c:pt>
                <c:pt idx="54">
                  <c:v>368258.38707702298</c:v>
                </c:pt>
                <c:pt idx="55">
                  <c:v>472667.96981085592</c:v>
                </c:pt>
                <c:pt idx="56">
                  <c:v>721644.66709922673</c:v>
                </c:pt>
                <c:pt idx="57">
                  <c:v>528888.51435984287</c:v>
                </c:pt>
                <c:pt idx="58">
                  <c:v>372274.14025909349</c:v>
                </c:pt>
                <c:pt idx="59">
                  <c:v>471329.3854168324</c:v>
                </c:pt>
                <c:pt idx="60">
                  <c:v>494085.32011523191</c:v>
                </c:pt>
                <c:pt idx="61">
                  <c:v>496762.48890327889</c:v>
                </c:pt>
                <c:pt idx="62">
                  <c:v>479360.89178097341</c:v>
                </c:pt>
                <c:pt idx="63">
                  <c:v>453927.78829452698</c:v>
                </c:pt>
                <c:pt idx="64">
                  <c:v>443219.11314233893</c:v>
                </c:pt>
                <c:pt idx="65">
                  <c:v>378967.06222921098</c:v>
                </c:pt>
                <c:pt idx="66">
                  <c:v>376289.89344116399</c:v>
                </c:pt>
                <c:pt idx="67">
                  <c:v>412833.24739800551</c:v>
                </c:pt>
                <c:pt idx="68">
                  <c:v>511486.91723753739</c:v>
                </c:pt>
                <c:pt idx="69">
                  <c:v>693534.39482473326</c:v>
                </c:pt>
                <c:pt idx="70">
                  <c:v>527549.92996581946</c:v>
                </c:pt>
                <c:pt idx="71">
                  <c:v>535581.43632996036</c:v>
                </c:pt>
                <c:pt idx="72">
                  <c:v>421801.76283796295</c:v>
                </c:pt>
                <c:pt idx="73">
                  <c:v>535581.43632996036</c:v>
                </c:pt>
                <c:pt idx="74">
                  <c:v>539597.18951203092</c:v>
                </c:pt>
                <c:pt idx="75">
                  <c:v>476683.72299292643</c:v>
                </c:pt>
                <c:pt idx="76">
                  <c:v>532904.26754191332</c:v>
                </c:pt>
                <c:pt idx="77">
                  <c:v>591801.9808789473</c:v>
                </c:pt>
                <c:pt idx="78">
                  <c:v>431171.85359612748</c:v>
                </c:pt>
                <c:pt idx="79">
                  <c:v>494085.32011523191</c:v>
                </c:pt>
                <c:pt idx="80">
                  <c:v>472667.96981085592</c:v>
                </c:pt>
                <c:pt idx="81">
                  <c:v>476683.72299292643</c:v>
                </c:pt>
                <c:pt idx="82">
                  <c:v>460620.71026464447</c:v>
                </c:pt>
                <c:pt idx="83">
                  <c:v>502116.82647937292</c:v>
                </c:pt>
                <c:pt idx="84">
                  <c:v>447234.86632440944</c:v>
                </c:pt>
                <c:pt idx="85">
                  <c:v>644006.7722458638</c:v>
                </c:pt>
                <c:pt idx="86">
                  <c:v>486053.8137510909</c:v>
                </c:pt>
                <c:pt idx="87">
                  <c:v>506132.57966144342</c:v>
                </c:pt>
                <c:pt idx="88">
                  <c:v>448573.45071843296</c:v>
                </c:pt>
                <c:pt idx="89">
                  <c:v>424478.93162600999</c:v>
                </c:pt>
                <c:pt idx="90">
                  <c:v>483376.64496304392</c:v>
                </c:pt>
                <c:pt idx="91">
                  <c:v>453927.78829452698</c:v>
                </c:pt>
                <c:pt idx="92">
                  <c:v>510148.33284351393</c:v>
                </c:pt>
                <c:pt idx="93">
                  <c:v>494085.32011523191</c:v>
                </c:pt>
                <c:pt idx="94">
                  <c:v>570384.63057457143</c:v>
                </c:pt>
                <c:pt idx="95">
                  <c:v>626605.17512355838</c:v>
                </c:pt>
                <c:pt idx="96">
                  <c:v>633298.09709367575</c:v>
                </c:pt>
                <c:pt idx="97">
                  <c:v>562353.12421043031</c:v>
                </c:pt>
                <c:pt idx="98">
                  <c:v>579754.72133273585</c:v>
                </c:pt>
                <c:pt idx="99">
                  <c:v>463297.87905269139</c:v>
                </c:pt>
                <c:pt idx="100">
                  <c:v>437864.77556624496</c:v>
                </c:pt>
                <c:pt idx="101">
                  <c:v>653376.86300402833</c:v>
                </c:pt>
                <c:pt idx="102">
                  <c:v>465975.04784073844</c:v>
                </c:pt>
                <c:pt idx="103">
                  <c:v>551644.44905824238</c:v>
                </c:pt>
                <c:pt idx="104">
                  <c:v>522195.59238972538</c:v>
                </c:pt>
                <c:pt idx="105">
                  <c:v>502116.82647937292</c:v>
                </c:pt>
                <c:pt idx="106">
                  <c:v>484715.22935706744</c:v>
                </c:pt>
                <c:pt idx="107">
                  <c:v>532904.26754191332</c:v>
                </c:pt>
                <c:pt idx="108">
                  <c:v>488730.98253913794</c:v>
                </c:pt>
                <c:pt idx="109">
                  <c:v>661408.36936816934</c:v>
                </c:pt>
                <c:pt idx="110">
                  <c:v>356211.12753081147</c:v>
                </c:pt>
                <c:pt idx="111">
                  <c:v>499439.65769132593</c:v>
                </c:pt>
                <c:pt idx="112">
                  <c:v>520857.00799570192</c:v>
                </c:pt>
                <c:pt idx="113">
                  <c:v>456604.95708257391</c:v>
                </c:pt>
                <c:pt idx="114">
                  <c:v>585109.05890882993</c:v>
                </c:pt>
                <c:pt idx="115">
                  <c:v>700227.31679485086</c:v>
                </c:pt>
                <c:pt idx="116">
                  <c:v>554321.61784628942</c:v>
                </c:pt>
                <c:pt idx="117">
                  <c:v>475345.13859890297</c:v>
                </c:pt>
                <c:pt idx="118">
                  <c:v>562353.12421043031</c:v>
                </c:pt>
                <c:pt idx="119">
                  <c:v>619912.25315344078</c:v>
                </c:pt>
                <c:pt idx="120">
                  <c:v>439203.35996026848</c:v>
                </c:pt>
                <c:pt idx="121">
                  <c:v>590463.39648492378</c:v>
                </c:pt>
                <c:pt idx="122">
                  <c:v>498101.07329730241</c:v>
                </c:pt>
                <c:pt idx="123">
                  <c:v>511486.91723753739</c:v>
                </c:pt>
                <c:pt idx="124">
                  <c:v>574400.38375664188</c:v>
                </c:pt>
                <c:pt idx="125">
                  <c:v>500778.2420853494</c:v>
                </c:pt>
                <c:pt idx="126">
                  <c:v>507471.16405546688</c:v>
                </c:pt>
                <c:pt idx="127">
                  <c:v>494085.32011523191</c:v>
                </c:pt>
                <c:pt idx="128">
                  <c:v>478022.30738694989</c:v>
                </c:pt>
                <c:pt idx="129">
                  <c:v>544951.52708812489</c:v>
                </c:pt>
                <c:pt idx="130">
                  <c:v>518179.83920765488</c:v>
                </c:pt>
                <c:pt idx="131">
                  <c:v>494085.32011523191</c:v>
                </c:pt>
                <c:pt idx="132">
                  <c:v>629282.34391160531</c:v>
                </c:pt>
                <c:pt idx="133">
                  <c:v>574400.38375664188</c:v>
                </c:pt>
                <c:pt idx="134">
                  <c:v>672117.04452035739</c:v>
                </c:pt>
                <c:pt idx="135">
                  <c:v>548967.28027019533</c:v>
                </c:pt>
                <c:pt idx="136">
                  <c:v>507471.16405546688</c:v>
                </c:pt>
                <c:pt idx="137">
                  <c:v>550305.86466421885</c:v>
                </c:pt>
                <c:pt idx="138">
                  <c:v>605187.82481918228</c:v>
                </c:pt>
                <c:pt idx="139">
                  <c:v>626605.17512355838</c:v>
                </c:pt>
                <c:pt idx="140">
                  <c:v>544951.52708812489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08CD-4440-AA1B-29FA6C5887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90238224"/>
        <c:axId val="2074219936"/>
      </c:scatterChart>
      <c:valAx>
        <c:axId val="209023822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X Variable 1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74219936"/>
        <c:crosses val="autoZero"/>
        <c:crossBetween val="midCat"/>
      </c:valAx>
      <c:valAx>
        <c:axId val="2074219936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tr-TR"/>
                  <a:t>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9023822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X Variable 1  Residual Plot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HouseSales_data!$AG$440:$AG$494</c:f>
              <c:numCache>
                <c:formatCode>General</c:formatCode>
                <c:ptCount val="55"/>
                <c:pt idx="0">
                  <c:v>2340</c:v>
                </c:pt>
                <c:pt idx="1">
                  <c:v>2800</c:v>
                </c:pt>
                <c:pt idx="2">
                  <c:v>2800</c:v>
                </c:pt>
                <c:pt idx="3">
                  <c:v>3360</c:v>
                </c:pt>
                <c:pt idx="4">
                  <c:v>2990</c:v>
                </c:pt>
                <c:pt idx="5">
                  <c:v>2190</c:v>
                </c:pt>
                <c:pt idx="6">
                  <c:v>1100</c:v>
                </c:pt>
                <c:pt idx="7">
                  <c:v>2310</c:v>
                </c:pt>
                <c:pt idx="8">
                  <c:v>3150</c:v>
                </c:pt>
                <c:pt idx="9">
                  <c:v>2850</c:v>
                </c:pt>
                <c:pt idx="10">
                  <c:v>1570</c:v>
                </c:pt>
                <c:pt idx="11">
                  <c:v>2030</c:v>
                </c:pt>
                <c:pt idx="12">
                  <c:v>3420</c:v>
                </c:pt>
                <c:pt idx="13">
                  <c:v>2330</c:v>
                </c:pt>
                <c:pt idx="14">
                  <c:v>1290</c:v>
                </c:pt>
                <c:pt idx="15">
                  <c:v>2540</c:v>
                </c:pt>
                <c:pt idx="16">
                  <c:v>2910</c:v>
                </c:pt>
                <c:pt idx="17">
                  <c:v>2910</c:v>
                </c:pt>
                <c:pt idx="18">
                  <c:v>2210</c:v>
                </c:pt>
                <c:pt idx="19">
                  <c:v>2970</c:v>
                </c:pt>
                <c:pt idx="20">
                  <c:v>3870</c:v>
                </c:pt>
                <c:pt idx="21">
                  <c:v>3270</c:v>
                </c:pt>
                <c:pt idx="22">
                  <c:v>2370</c:v>
                </c:pt>
                <c:pt idx="23">
                  <c:v>3420</c:v>
                </c:pt>
                <c:pt idx="24">
                  <c:v>1610</c:v>
                </c:pt>
                <c:pt idx="25">
                  <c:v>2440</c:v>
                </c:pt>
                <c:pt idx="26">
                  <c:v>4000</c:v>
                </c:pt>
                <c:pt idx="27">
                  <c:v>3250</c:v>
                </c:pt>
                <c:pt idx="28">
                  <c:v>2430</c:v>
                </c:pt>
                <c:pt idx="29">
                  <c:v>2440</c:v>
                </c:pt>
                <c:pt idx="30">
                  <c:v>3000</c:v>
                </c:pt>
                <c:pt idx="31">
                  <c:v>3400</c:v>
                </c:pt>
                <c:pt idx="32">
                  <c:v>2470</c:v>
                </c:pt>
                <c:pt idx="33">
                  <c:v>2160</c:v>
                </c:pt>
                <c:pt idx="34">
                  <c:v>2800</c:v>
                </c:pt>
                <c:pt idx="35">
                  <c:v>3050</c:v>
                </c:pt>
                <c:pt idx="36">
                  <c:v>2370</c:v>
                </c:pt>
                <c:pt idx="37">
                  <c:v>2420</c:v>
                </c:pt>
                <c:pt idx="38">
                  <c:v>3100</c:v>
                </c:pt>
                <c:pt idx="39">
                  <c:v>3190</c:v>
                </c:pt>
                <c:pt idx="40">
                  <c:v>2270</c:v>
                </c:pt>
                <c:pt idx="41">
                  <c:v>3420</c:v>
                </c:pt>
                <c:pt idx="42">
                  <c:v>2590</c:v>
                </c:pt>
                <c:pt idx="43">
                  <c:v>3176</c:v>
                </c:pt>
                <c:pt idx="44">
                  <c:v>3400</c:v>
                </c:pt>
                <c:pt idx="45">
                  <c:v>3310</c:v>
                </c:pt>
                <c:pt idx="46">
                  <c:v>2620</c:v>
                </c:pt>
                <c:pt idx="47">
                  <c:v>5440</c:v>
                </c:pt>
                <c:pt idx="48">
                  <c:v>2480</c:v>
                </c:pt>
                <c:pt idx="49">
                  <c:v>4210</c:v>
                </c:pt>
                <c:pt idx="50">
                  <c:v>2030</c:v>
                </c:pt>
                <c:pt idx="51">
                  <c:v>3640</c:v>
                </c:pt>
                <c:pt idx="52">
                  <c:v>3640</c:v>
                </c:pt>
                <c:pt idx="53">
                  <c:v>2790</c:v>
                </c:pt>
                <c:pt idx="54">
                  <c:v>2340</c:v>
                </c:pt>
              </c:numCache>
            </c:numRef>
          </c:xVal>
          <c:yVal>
            <c:numRef>
              <c:f>HouseSales_data!$KG$26:$KG$80</c:f>
              <c:numCache>
                <c:formatCode>General</c:formatCode>
                <c:ptCount val="55"/>
                <c:pt idx="0">
                  <c:v>-328642.33243888686</c:v>
                </c:pt>
                <c:pt idx="1">
                  <c:v>-310821.82322055753</c:v>
                </c:pt>
                <c:pt idx="2">
                  <c:v>-277821.82322055753</c:v>
                </c:pt>
                <c:pt idx="3">
                  <c:v>-263909.89895476541</c:v>
                </c:pt>
                <c:pt idx="4">
                  <c:v>-197048.1346303781</c:v>
                </c:pt>
                <c:pt idx="5">
                  <c:v>-146779.45501008118</c:v>
                </c:pt>
                <c:pt idx="6">
                  <c:v>-68875.879027426592</c:v>
                </c:pt>
                <c:pt idx="7">
                  <c:v>-131869.7569531257</c:v>
                </c:pt>
                <c:pt idx="8">
                  <c:v>-176501.87055443751</c:v>
                </c:pt>
                <c:pt idx="9">
                  <c:v>-148776.11569682613</c:v>
                </c:pt>
                <c:pt idx="10">
                  <c:v>-66146.228304350981</c:v>
                </c:pt>
                <c:pt idx="11">
                  <c:v>-75325.719086021767</c:v>
                </c:pt>
                <c:pt idx="12">
                  <c:v>-152455.04992628773</c:v>
                </c:pt>
                <c:pt idx="13">
                  <c:v>-73051.473943633144</c:v>
                </c:pt>
                <c:pt idx="14">
                  <c:v>-6602.1904372470453</c:v>
                </c:pt>
                <c:pt idx="15">
                  <c:v>-70459.502343961038</c:v>
                </c:pt>
                <c:pt idx="16">
                  <c:v>-82321.266668348457</c:v>
                </c:pt>
                <c:pt idx="17">
                  <c:v>-72321.266668348457</c:v>
                </c:pt>
                <c:pt idx="18">
                  <c:v>-30961.172000588616</c:v>
                </c:pt>
                <c:pt idx="19">
                  <c:v>-55866.417639870662</c:v>
                </c:pt>
                <c:pt idx="20">
                  <c:v>-104043.68221270479</c:v>
                </c:pt>
                <c:pt idx="21">
                  <c:v>-63592.172497482039</c:v>
                </c:pt>
                <c:pt idx="22">
                  <c:v>-5414.9079246479087</c:v>
                </c:pt>
                <c:pt idx="23">
                  <c:v>-65411.049926287727</c:v>
                </c:pt>
                <c:pt idx="24">
                  <c:v>44440.337714634137</c:v>
                </c:pt>
                <c:pt idx="25">
                  <c:v>7449.0826085760491</c:v>
                </c:pt>
                <c:pt idx="26">
                  <c:v>-68724.84265100304</c:v>
                </c:pt>
                <c:pt idx="27">
                  <c:v>-23410.455506974598</c:v>
                </c:pt>
                <c:pt idx="28">
                  <c:v>26039.941103829769</c:v>
                </c:pt>
                <c:pt idx="29">
                  <c:v>34449.082608576049</c:v>
                </c:pt>
                <c:pt idx="30">
                  <c:v>7361.0068743681768</c:v>
                </c:pt>
                <c:pt idx="31">
                  <c:v>-9273.3329357802868</c:v>
                </c:pt>
                <c:pt idx="32">
                  <c:v>66176.507122814888</c:v>
                </c:pt>
                <c:pt idx="33">
                  <c:v>84993.120475679985</c:v>
                </c:pt>
                <c:pt idx="34">
                  <c:v>53178.176779442467</c:v>
                </c:pt>
                <c:pt idx="35">
                  <c:v>39406.714398099575</c:v>
                </c:pt>
                <c:pt idx="36">
                  <c:v>89535.092075352091</c:v>
                </c:pt>
                <c:pt idx="37">
                  <c:v>89518.79959908349</c:v>
                </c:pt>
                <c:pt idx="38">
                  <c:v>56402.42192183109</c:v>
                </c:pt>
                <c:pt idx="39">
                  <c:v>56134.695464547607</c:v>
                </c:pt>
                <c:pt idx="40">
                  <c:v>111493.67702788918</c:v>
                </c:pt>
                <c:pt idx="41">
                  <c:v>57544.950073712273</c:v>
                </c:pt>
                <c:pt idx="42">
                  <c:v>135586.20517977036</c:v>
                </c:pt>
                <c:pt idx="43">
                  <c:v>110961.89735790284</c:v>
                </c:pt>
                <c:pt idx="44">
                  <c:v>108726.66706421971</c:v>
                </c:pt>
                <c:pt idx="45">
                  <c:v>122044.39352150308</c:v>
                </c:pt>
                <c:pt idx="46">
                  <c:v>163213.6296940092</c:v>
                </c:pt>
                <c:pt idx="47">
                  <c:v>8191.5340324623976</c:v>
                </c:pt>
                <c:pt idx="48">
                  <c:v>188085.64862756117</c:v>
                </c:pt>
                <c:pt idx="49">
                  <c:v>115611.12894866895</c:v>
                </c:pt>
                <c:pt idx="50">
                  <c:v>265674.28091397823</c:v>
                </c:pt>
                <c:pt idx="51">
                  <c:v>197536.06317813066</c:v>
                </c:pt>
                <c:pt idx="52">
                  <c:v>203546.06317813066</c:v>
                </c:pt>
                <c:pt idx="53">
                  <c:v>296769.03527469607</c:v>
                </c:pt>
                <c:pt idx="54">
                  <c:v>336357.66756111314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424-4040-986E-84F8CBAC7A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25100336"/>
        <c:axId val="2026224432"/>
      </c:scatterChart>
      <c:valAx>
        <c:axId val="202510033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X Variable 1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26224432"/>
        <c:crosses val="autoZero"/>
        <c:crossBetween val="midCat"/>
      </c:valAx>
      <c:valAx>
        <c:axId val="2026224432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Residuals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2510033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X Variable 1 Line Fit  Plot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Y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HouseSales_data!$AG$440:$AG$494</c:f>
              <c:numCache>
                <c:formatCode>General</c:formatCode>
                <c:ptCount val="55"/>
                <c:pt idx="0">
                  <c:v>2340</c:v>
                </c:pt>
                <c:pt idx="1">
                  <c:v>2800</c:v>
                </c:pt>
                <c:pt idx="2">
                  <c:v>2800</c:v>
                </c:pt>
                <c:pt idx="3">
                  <c:v>3360</c:v>
                </c:pt>
                <c:pt idx="4">
                  <c:v>2990</c:v>
                </c:pt>
                <c:pt idx="5">
                  <c:v>2190</c:v>
                </c:pt>
                <c:pt idx="6">
                  <c:v>1100</c:v>
                </c:pt>
                <c:pt idx="7">
                  <c:v>2310</c:v>
                </c:pt>
                <c:pt idx="8">
                  <c:v>3150</c:v>
                </c:pt>
                <c:pt idx="9">
                  <c:v>2850</c:v>
                </c:pt>
                <c:pt idx="10">
                  <c:v>1570</c:v>
                </c:pt>
                <c:pt idx="11">
                  <c:v>2030</c:v>
                </c:pt>
                <c:pt idx="12">
                  <c:v>3420</c:v>
                </c:pt>
                <c:pt idx="13">
                  <c:v>2330</c:v>
                </c:pt>
                <c:pt idx="14">
                  <c:v>1290</c:v>
                </c:pt>
                <c:pt idx="15">
                  <c:v>2540</c:v>
                </c:pt>
                <c:pt idx="16">
                  <c:v>2910</c:v>
                </c:pt>
                <c:pt idx="17">
                  <c:v>2910</c:v>
                </c:pt>
                <c:pt idx="18">
                  <c:v>2210</c:v>
                </c:pt>
                <c:pt idx="19">
                  <c:v>2970</c:v>
                </c:pt>
                <c:pt idx="20">
                  <c:v>3870</c:v>
                </c:pt>
                <c:pt idx="21">
                  <c:v>3270</c:v>
                </c:pt>
                <c:pt idx="22">
                  <c:v>2370</c:v>
                </c:pt>
                <c:pt idx="23">
                  <c:v>3420</c:v>
                </c:pt>
                <c:pt idx="24">
                  <c:v>1610</c:v>
                </c:pt>
                <c:pt idx="25">
                  <c:v>2440</c:v>
                </c:pt>
                <c:pt idx="26">
                  <c:v>4000</c:v>
                </c:pt>
                <c:pt idx="27">
                  <c:v>3250</c:v>
                </c:pt>
                <c:pt idx="28">
                  <c:v>2430</c:v>
                </c:pt>
                <c:pt idx="29">
                  <c:v>2440</c:v>
                </c:pt>
                <c:pt idx="30">
                  <c:v>3000</c:v>
                </c:pt>
                <c:pt idx="31">
                  <c:v>3400</c:v>
                </c:pt>
                <c:pt idx="32">
                  <c:v>2470</c:v>
                </c:pt>
                <c:pt idx="33">
                  <c:v>2160</c:v>
                </c:pt>
                <c:pt idx="34">
                  <c:v>2800</c:v>
                </c:pt>
                <c:pt idx="35">
                  <c:v>3050</c:v>
                </c:pt>
                <c:pt idx="36">
                  <c:v>2370</c:v>
                </c:pt>
                <c:pt idx="37">
                  <c:v>2420</c:v>
                </c:pt>
                <c:pt idx="38">
                  <c:v>3100</c:v>
                </c:pt>
                <c:pt idx="39">
                  <c:v>3190</c:v>
                </c:pt>
                <c:pt idx="40">
                  <c:v>2270</c:v>
                </c:pt>
                <c:pt idx="41">
                  <c:v>3420</c:v>
                </c:pt>
                <c:pt idx="42">
                  <c:v>2590</c:v>
                </c:pt>
                <c:pt idx="43">
                  <c:v>3176</c:v>
                </c:pt>
                <c:pt idx="44">
                  <c:v>3400</c:v>
                </c:pt>
                <c:pt idx="45">
                  <c:v>3310</c:v>
                </c:pt>
                <c:pt idx="46">
                  <c:v>2620</c:v>
                </c:pt>
                <c:pt idx="47">
                  <c:v>5440</c:v>
                </c:pt>
                <c:pt idx="48">
                  <c:v>2480</c:v>
                </c:pt>
                <c:pt idx="49">
                  <c:v>4210</c:v>
                </c:pt>
                <c:pt idx="50">
                  <c:v>2030</c:v>
                </c:pt>
                <c:pt idx="51">
                  <c:v>3640</c:v>
                </c:pt>
                <c:pt idx="52">
                  <c:v>3640</c:v>
                </c:pt>
                <c:pt idx="53">
                  <c:v>2790</c:v>
                </c:pt>
                <c:pt idx="54">
                  <c:v>2340</c:v>
                </c:pt>
              </c:numCache>
            </c:numRef>
          </c:xVal>
          <c:yVal>
            <c:numRef>
              <c:f>HouseSales_data!$AD$440:$AD$494</c:f>
              <c:numCache>
                <c:formatCode>General</c:formatCode>
                <c:ptCount val="55"/>
                <c:pt idx="0">
                  <c:v>330000</c:v>
                </c:pt>
                <c:pt idx="1">
                  <c:v>375000</c:v>
                </c:pt>
                <c:pt idx="2">
                  <c:v>408000</c:v>
                </c:pt>
                <c:pt idx="3">
                  <c:v>455000</c:v>
                </c:pt>
                <c:pt idx="4">
                  <c:v>500000</c:v>
                </c:pt>
                <c:pt idx="5">
                  <c:v>503000</c:v>
                </c:pt>
                <c:pt idx="6">
                  <c:v>516500</c:v>
                </c:pt>
                <c:pt idx="7">
                  <c:v>525000</c:v>
                </c:pt>
                <c:pt idx="8">
                  <c:v>530000</c:v>
                </c:pt>
                <c:pt idx="9">
                  <c:v>540000</c:v>
                </c:pt>
                <c:pt idx="10">
                  <c:v>547000</c:v>
                </c:pt>
                <c:pt idx="11">
                  <c:v>565000</c:v>
                </c:pt>
                <c:pt idx="12">
                  <c:v>570000</c:v>
                </c:pt>
                <c:pt idx="13">
                  <c:v>585000</c:v>
                </c:pt>
                <c:pt idx="14">
                  <c:v>590000</c:v>
                </c:pt>
                <c:pt idx="15">
                  <c:v>600000</c:v>
                </c:pt>
                <c:pt idx="16">
                  <c:v>610000</c:v>
                </c:pt>
                <c:pt idx="17">
                  <c:v>620000</c:v>
                </c:pt>
                <c:pt idx="18">
                  <c:v>620000</c:v>
                </c:pt>
                <c:pt idx="19">
                  <c:v>640000</c:v>
                </c:pt>
                <c:pt idx="20">
                  <c:v>645000</c:v>
                </c:pt>
                <c:pt idx="21">
                  <c:v>650000</c:v>
                </c:pt>
                <c:pt idx="22">
                  <c:v>655000</c:v>
                </c:pt>
                <c:pt idx="23">
                  <c:v>657044</c:v>
                </c:pt>
                <c:pt idx="24">
                  <c:v>659950</c:v>
                </c:pt>
                <c:pt idx="25">
                  <c:v>672000</c:v>
                </c:pt>
                <c:pt idx="26">
                  <c:v>688000</c:v>
                </c:pt>
                <c:pt idx="27">
                  <c:v>689000</c:v>
                </c:pt>
                <c:pt idx="28">
                  <c:v>690000</c:v>
                </c:pt>
                <c:pt idx="29">
                  <c:v>699000</c:v>
                </c:pt>
                <c:pt idx="30">
                  <c:v>705000</c:v>
                </c:pt>
                <c:pt idx="31">
                  <c:v>712000</c:v>
                </c:pt>
                <c:pt idx="32">
                  <c:v>732500</c:v>
                </c:pt>
                <c:pt idx="33">
                  <c:v>733000</c:v>
                </c:pt>
                <c:pt idx="34">
                  <c:v>739000</c:v>
                </c:pt>
                <c:pt idx="35">
                  <c:v>740000</c:v>
                </c:pt>
                <c:pt idx="36">
                  <c:v>749950</c:v>
                </c:pt>
                <c:pt idx="37">
                  <c:v>752888</c:v>
                </c:pt>
                <c:pt idx="38">
                  <c:v>759950</c:v>
                </c:pt>
                <c:pt idx="39">
                  <c:v>765000</c:v>
                </c:pt>
                <c:pt idx="40">
                  <c:v>766000</c:v>
                </c:pt>
                <c:pt idx="41">
                  <c:v>780000</c:v>
                </c:pt>
                <c:pt idx="42">
                  <c:v>809000</c:v>
                </c:pt>
                <c:pt idx="43">
                  <c:v>819000</c:v>
                </c:pt>
                <c:pt idx="44">
                  <c:v>830000</c:v>
                </c:pt>
                <c:pt idx="45">
                  <c:v>838000</c:v>
                </c:pt>
                <c:pt idx="46">
                  <c:v>838400</c:v>
                </c:pt>
                <c:pt idx="47">
                  <c:v>850000</c:v>
                </c:pt>
                <c:pt idx="48">
                  <c:v>855000</c:v>
                </c:pt>
                <c:pt idx="49">
                  <c:v>884744</c:v>
                </c:pt>
                <c:pt idx="50">
                  <c:v>906000</c:v>
                </c:pt>
                <c:pt idx="51">
                  <c:v>932990</c:v>
                </c:pt>
                <c:pt idx="52">
                  <c:v>939000</c:v>
                </c:pt>
                <c:pt idx="53">
                  <c:v>982000</c:v>
                </c:pt>
                <c:pt idx="54">
                  <c:v>995000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E87-C641-B15B-910CF8AF1298}"/>
            </c:ext>
          </c:extLst>
        </c:ser>
        <c:ser>
          <c:idx val="1"/>
          <c:order val="1"/>
          <c:tx>
            <c:v>Predicted Y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HouseSales_data!$AG$440:$AG$494</c:f>
              <c:numCache>
                <c:formatCode>General</c:formatCode>
                <c:ptCount val="55"/>
                <c:pt idx="0">
                  <c:v>2340</c:v>
                </c:pt>
                <c:pt idx="1">
                  <c:v>2800</c:v>
                </c:pt>
                <c:pt idx="2">
                  <c:v>2800</c:v>
                </c:pt>
                <c:pt idx="3">
                  <c:v>3360</c:v>
                </c:pt>
                <c:pt idx="4">
                  <c:v>2990</c:v>
                </c:pt>
                <c:pt idx="5">
                  <c:v>2190</c:v>
                </c:pt>
                <c:pt idx="6">
                  <c:v>1100</c:v>
                </c:pt>
                <c:pt idx="7">
                  <c:v>2310</c:v>
                </c:pt>
                <c:pt idx="8">
                  <c:v>3150</c:v>
                </c:pt>
                <c:pt idx="9">
                  <c:v>2850</c:v>
                </c:pt>
                <c:pt idx="10">
                  <c:v>1570</c:v>
                </c:pt>
                <c:pt idx="11">
                  <c:v>2030</c:v>
                </c:pt>
                <c:pt idx="12">
                  <c:v>3420</c:v>
                </c:pt>
                <c:pt idx="13">
                  <c:v>2330</c:v>
                </c:pt>
                <c:pt idx="14">
                  <c:v>1290</c:v>
                </c:pt>
                <c:pt idx="15">
                  <c:v>2540</c:v>
                </c:pt>
                <c:pt idx="16">
                  <c:v>2910</c:v>
                </c:pt>
                <c:pt idx="17">
                  <c:v>2910</c:v>
                </c:pt>
                <c:pt idx="18">
                  <c:v>2210</c:v>
                </c:pt>
                <c:pt idx="19">
                  <c:v>2970</c:v>
                </c:pt>
                <c:pt idx="20">
                  <c:v>3870</c:v>
                </c:pt>
                <c:pt idx="21">
                  <c:v>3270</c:v>
                </c:pt>
                <c:pt idx="22">
                  <c:v>2370</c:v>
                </c:pt>
                <c:pt idx="23">
                  <c:v>3420</c:v>
                </c:pt>
                <c:pt idx="24">
                  <c:v>1610</c:v>
                </c:pt>
                <c:pt idx="25">
                  <c:v>2440</c:v>
                </c:pt>
                <c:pt idx="26">
                  <c:v>4000</c:v>
                </c:pt>
                <c:pt idx="27">
                  <c:v>3250</c:v>
                </c:pt>
                <c:pt idx="28">
                  <c:v>2430</c:v>
                </c:pt>
                <c:pt idx="29">
                  <c:v>2440</c:v>
                </c:pt>
                <c:pt idx="30">
                  <c:v>3000</c:v>
                </c:pt>
                <c:pt idx="31">
                  <c:v>3400</c:v>
                </c:pt>
                <c:pt idx="32">
                  <c:v>2470</c:v>
                </c:pt>
                <c:pt idx="33">
                  <c:v>2160</c:v>
                </c:pt>
                <c:pt idx="34">
                  <c:v>2800</c:v>
                </c:pt>
                <c:pt idx="35">
                  <c:v>3050</c:v>
                </c:pt>
                <c:pt idx="36">
                  <c:v>2370</c:v>
                </c:pt>
                <c:pt idx="37">
                  <c:v>2420</c:v>
                </c:pt>
                <c:pt idx="38">
                  <c:v>3100</c:v>
                </c:pt>
                <c:pt idx="39">
                  <c:v>3190</c:v>
                </c:pt>
                <c:pt idx="40">
                  <c:v>2270</c:v>
                </c:pt>
                <c:pt idx="41">
                  <c:v>3420</c:v>
                </c:pt>
                <c:pt idx="42">
                  <c:v>2590</c:v>
                </c:pt>
                <c:pt idx="43">
                  <c:v>3176</c:v>
                </c:pt>
                <c:pt idx="44">
                  <c:v>3400</c:v>
                </c:pt>
                <c:pt idx="45">
                  <c:v>3310</c:v>
                </c:pt>
                <c:pt idx="46">
                  <c:v>2620</c:v>
                </c:pt>
                <c:pt idx="47">
                  <c:v>5440</c:v>
                </c:pt>
                <c:pt idx="48">
                  <c:v>2480</c:v>
                </c:pt>
                <c:pt idx="49">
                  <c:v>4210</c:v>
                </c:pt>
                <c:pt idx="50">
                  <c:v>2030</c:v>
                </c:pt>
                <c:pt idx="51">
                  <c:v>3640</c:v>
                </c:pt>
                <c:pt idx="52">
                  <c:v>3640</c:v>
                </c:pt>
                <c:pt idx="53">
                  <c:v>2790</c:v>
                </c:pt>
                <c:pt idx="54">
                  <c:v>2340</c:v>
                </c:pt>
              </c:numCache>
            </c:numRef>
          </c:xVal>
          <c:yVal>
            <c:numRef>
              <c:f>HouseSales_data!$KF$26:$KF$80</c:f>
              <c:numCache>
                <c:formatCode>General</c:formatCode>
                <c:ptCount val="55"/>
                <c:pt idx="0">
                  <c:v>658642.33243888686</c:v>
                </c:pt>
                <c:pt idx="1">
                  <c:v>685821.82322055753</c:v>
                </c:pt>
                <c:pt idx="2">
                  <c:v>685821.82322055753</c:v>
                </c:pt>
                <c:pt idx="3">
                  <c:v>718909.89895476541</c:v>
                </c:pt>
                <c:pt idx="4">
                  <c:v>697048.1346303781</c:v>
                </c:pt>
                <c:pt idx="5">
                  <c:v>649779.45501008118</c:v>
                </c:pt>
                <c:pt idx="6">
                  <c:v>585375.87902742659</c:v>
                </c:pt>
                <c:pt idx="7">
                  <c:v>656869.7569531257</c:v>
                </c:pt>
                <c:pt idx="8">
                  <c:v>706501.87055443751</c:v>
                </c:pt>
                <c:pt idx="9">
                  <c:v>688776.11569682613</c:v>
                </c:pt>
                <c:pt idx="10">
                  <c:v>613146.22830435098</c:v>
                </c:pt>
                <c:pt idx="11">
                  <c:v>640325.71908602177</c:v>
                </c:pt>
                <c:pt idx="12">
                  <c:v>722455.04992628773</c:v>
                </c:pt>
                <c:pt idx="13">
                  <c:v>658051.47394363314</c:v>
                </c:pt>
                <c:pt idx="14">
                  <c:v>596602.19043724705</c:v>
                </c:pt>
                <c:pt idx="15">
                  <c:v>670459.50234396104</c:v>
                </c:pt>
                <c:pt idx="16">
                  <c:v>692321.26666834846</c:v>
                </c:pt>
                <c:pt idx="17">
                  <c:v>692321.26666834846</c:v>
                </c:pt>
                <c:pt idx="18">
                  <c:v>650961.17200058862</c:v>
                </c:pt>
                <c:pt idx="19">
                  <c:v>695866.41763987066</c:v>
                </c:pt>
                <c:pt idx="20">
                  <c:v>749043.68221270479</c:v>
                </c:pt>
                <c:pt idx="21">
                  <c:v>713592.17249748204</c:v>
                </c:pt>
                <c:pt idx="22">
                  <c:v>660414.90792464791</c:v>
                </c:pt>
                <c:pt idx="23">
                  <c:v>722455.04992628773</c:v>
                </c:pt>
                <c:pt idx="24">
                  <c:v>615509.66228536586</c:v>
                </c:pt>
                <c:pt idx="25">
                  <c:v>664550.91739142395</c:v>
                </c:pt>
                <c:pt idx="26">
                  <c:v>756724.84265100304</c:v>
                </c:pt>
                <c:pt idx="27">
                  <c:v>712410.4555069746</c:v>
                </c:pt>
                <c:pt idx="28">
                  <c:v>663960.05889617023</c:v>
                </c:pt>
                <c:pt idx="29">
                  <c:v>664550.91739142395</c:v>
                </c:pt>
                <c:pt idx="30">
                  <c:v>697638.99312563182</c:v>
                </c:pt>
                <c:pt idx="31">
                  <c:v>721273.33293578029</c:v>
                </c:pt>
                <c:pt idx="32">
                  <c:v>666323.49287718511</c:v>
                </c:pt>
                <c:pt idx="33">
                  <c:v>648006.87952432001</c:v>
                </c:pt>
                <c:pt idx="34">
                  <c:v>685821.82322055753</c:v>
                </c:pt>
                <c:pt idx="35">
                  <c:v>700593.28560190042</c:v>
                </c:pt>
                <c:pt idx="36">
                  <c:v>660414.90792464791</c:v>
                </c:pt>
                <c:pt idx="37">
                  <c:v>663369.20040091651</c:v>
                </c:pt>
                <c:pt idx="38">
                  <c:v>703547.57807816891</c:v>
                </c:pt>
                <c:pt idx="39">
                  <c:v>708865.30453545239</c:v>
                </c:pt>
                <c:pt idx="40">
                  <c:v>654506.32297211082</c:v>
                </c:pt>
                <c:pt idx="41">
                  <c:v>722455.04992628773</c:v>
                </c:pt>
                <c:pt idx="42">
                  <c:v>673413.79482022964</c:v>
                </c:pt>
                <c:pt idx="43">
                  <c:v>708038.10264209716</c:v>
                </c:pt>
                <c:pt idx="44">
                  <c:v>721273.33293578029</c:v>
                </c:pt>
                <c:pt idx="45">
                  <c:v>715955.60647849692</c:v>
                </c:pt>
                <c:pt idx="46">
                  <c:v>675186.3703059908</c:v>
                </c:pt>
                <c:pt idx="47">
                  <c:v>841808.4659675376</c:v>
                </c:pt>
                <c:pt idx="48">
                  <c:v>666914.35137243883</c:v>
                </c:pt>
                <c:pt idx="49">
                  <c:v>769132.87105133105</c:v>
                </c:pt>
                <c:pt idx="50">
                  <c:v>640325.71908602177</c:v>
                </c:pt>
                <c:pt idx="51">
                  <c:v>735453.93682186934</c:v>
                </c:pt>
                <c:pt idx="52">
                  <c:v>735453.93682186934</c:v>
                </c:pt>
                <c:pt idx="53">
                  <c:v>685230.96472530393</c:v>
                </c:pt>
                <c:pt idx="54">
                  <c:v>658642.33243888686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E87-C641-B15B-910CF8AF12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90012112"/>
        <c:axId val="-2012471088"/>
      </c:scatterChart>
      <c:valAx>
        <c:axId val="209001211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X Variable 1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2012471088"/>
        <c:crosses val="autoZero"/>
        <c:crossBetween val="midCat"/>
      </c:valAx>
      <c:valAx>
        <c:axId val="-2012471088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tr-TR"/>
                  <a:t>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9001211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X Variable 1  Residual Plot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HouseSales_data!$AG$495:$AG$504</c:f>
              <c:numCache>
                <c:formatCode>General</c:formatCode>
                <c:ptCount val="10"/>
                <c:pt idx="0">
                  <c:v>3560</c:v>
                </c:pt>
                <c:pt idx="1">
                  <c:v>3402</c:v>
                </c:pt>
                <c:pt idx="2">
                  <c:v>3800</c:v>
                </c:pt>
                <c:pt idx="3">
                  <c:v>3620</c:v>
                </c:pt>
                <c:pt idx="4">
                  <c:v>2500</c:v>
                </c:pt>
                <c:pt idx="5">
                  <c:v>3840</c:v>
                </c:pt>
                <c:pt idx="6">
                  <c:v>4090</c:v>
                </c:pt>
                <c:pt idx="7">
                  <c:v>3560</c:v>
                </c:pt>
                <c:pt idx="8">
                  <c:v>3700</c:v>
                </c:pt>
                <c:pt idx="9">
                  <c:v>2979</c:v>
                </c:pt>
              </c:numCache>
            </c:numRef>
          </c:xVal>
          <c:yVal>
            <c:numRef>
              <c:f>HouseSales_data!$KQ$26:$KQ$35</c:f>
              <c:numCache>
                <c:formatCode>General</c:formatCode>
                <c:ptCount val="10"/>
                <c:pt idx="0">
                  <c:v>-260334.29895465123</c:v>
                </c:pt>
                <c:pt idx="1">
                  <c:v>-251976.9358429045</c:v>
                </c:pt>
                <c:pt idx="2">
                  <c:v>-165801.17963072215</c:v>
                </c:pt>
                <c:pt idx="3">
                  <c:v>-64951.019123669015</c:v>
                </c:pt>
                <c:pt idx="4">
                  <c:v>35227.757364662364</c:v>
                </c:pt>
                <c:pt idx="5">
                  <c:v>100121.00692326599</c:v>
                </c:pt>
                <c:pt idx="6">
                  <c:v>150884.67288569198</c:v>
                </c:pt>
                <c:pt idx="7">
                  <c:v>149665.70104534877</c:v>
                </c:pt>
                <c:pt idx="8">
                  <c:v>154893.35398430738</c:v>
                </c:pt>
                <c:pt idx="9">
                  <c:v>152270.94134867063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33F-394E-A92A-A62117A499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92465680"/>
        <c:axId val="2092642256"/>
      </c:scatterChart>
      <c:valAx>
        <c:axId val="209246568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X Variable 1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92642256"/>
        <c:crosses val="autoZero"/>
        <c:crossBetween val="midCat"/>
      </c:valAx>
      <c:valAx>
        <c:axId val="2092642256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Residuals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9246568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X Variable 1 Line Fit  Plot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Y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HouseSales_data!$AG$495:$AG$504</c:f>
              <c:numCache>
                <c:formatCode>General</c:formatCode>
                <c:ptCount val="10"/>
                <c:pt idx="0">
                  <c:v>3560</c:v>
                </c:pt>
                <c:pt idx="1">
                  <c:v>3402</c:v>
                </c:pt>
                <c:pt idx="2">
                  <c:v>3800</c:v>
                </c:pt>
                <c:pt idx="3">
                  <c:v>3620</c:v>
                </c:pt>
                <c:pt idx="4">
                  <c:v>2500</c:v>
                </c:pt>
                <c:pt idx="5">
                  <c:v>3840</c:v>
                </c:pt>
                <c:pt idx="6">
                  <c:v>4090</c:v>
                </c:pt>
                <c:pt idx="7">
                  <c:v>3560</c:v>
                </c:pt>
                <c:pt idx="8">
                  <c:v>3700</c:v>
                </c:pt>
                <c:pt idx="9">
                  <c:v>2979</c:v>
                </c:pt>
              </c:numCache>
            </c:numRef>
          </c:xVal>
          <c:yVal>
            <c:numRef>
              <c:f>HouseSales_data!$AD$495:$AD$504</c:f>
              <c:numCache>
                <c:formatCode>General</c:formatCode>
                <c:ptCount val="10"/>
                <c:pt idx="0">
                  <c:v>486000</c:v>
                </c:pt>
                <c:pt idx="1">
                  <c:v>498000</c:v>
                </c:pt>
                <c:pt idx="2">
                  <c:v>575000</c:v>
                </c:pt>
                <c:pt idx="3">
                  <c:v>680000</c:v>
                </c:pt>
                <c:pt idx="4">
                  <c:v>806000</c:v>
                </c:pt>
                <c:pt idx="5">
                  <c:v>840000</c:v>
                </c:pt>
                <c:pt idx="6">
                  <c:v>885000</c:v>
                </c:pt>
                <c:pt idx="7">
                  <c:v>896000</c:v>
                </c:pt>
                <c:pt idx="8">
                  <c:v>898000</c:v>
                </c:pt>
                <c:pt idx="9">
                  <c:v>912000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B62-DF4A-A033-B1AA13A04B2B}"/>
            </c:ext>
          </c:extLst>
        </c:ser>
        <c:ser>
          <c:idx val="1"/>
          <c:order val="1"/>
          <c:tx>
            <c:v>Predicted Y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HouseSales_data!$AG$495:$AG$504</c:f>
              <c:numCache>
                <c:formatCode>General</c:formatCode>
                <c:ptCount val="10"/>
                <c:pt idx="0">
                  <c:v>3560</c:v>
                </c:pt>
                <c:pt idx="1">
                  <c:v>3402</c:v>
                </c:pt>
                <c:pt idx="2">
                  <c:v>3800</c:v>
                </c:pt>
                <c:pt idx="3">
                  <c:v>3620</c:v>
                </c:pt>
                <c:pt idx="4">
                  <c:v>2500</c:v>
                </c:pt>
                <c:pt idx="5">
                  <c:v>3840</c:v>
                </c:pt>
                <c:pt idx="6">
                  <c:v>4090</c:v>
                </c:pt>
                <c:pt idx="7">
                  <c:v>3560</c:v>
                </c:pt>
                <c:pt idx="8">
                  <c:v>3700</c:v>
                </c:pt>
                <c:pt idx="9">
                  <c:v>2979</c:v>
                </c:pt>
              </c:numCache>
            </c:numRef>
          </c:xVal>
          <c:yVal>
            <c:numRef>
              <c:f>HouseSales_data!$KP$26:$KP$35</c:f>
              <c:numCache>
                <c:formatCode>General</c:formatCode>
                <c:ptCount val="10"/>
                <c:pt idx="0">
                  <c:v>746334.29895465123</c:v>
                </c:pt>
                <c:pt idx="1">
                  <c:v>749976.9358429045</c:v>
                </c:pt>
                <c:pt idx="2">
                  <c:v>740801.17963072215</c:v>
                </c:pt>
                <c:pt idx="3">
                  <c:v>744951.01912366902</c:v>
                </c:pt>
                <c:pt idx="4">
                  <c:v>770772.24263533764</c:v>
                </c:pt>
                <c:pt idx="5">
                  <c:v>739878.99307673401</c:v>
                </c:pt>
                <c:pt idx="6">
                  <c:v>734115.32711430802</c:v>
                </c:pt>
                <c:pt idx="7">
                  <c:v>746334.29895465123</c:v>
                </c:pt>
                <c:pt idx="8">
                  <c:v>743106.64601569262</c:v>
                </c:pt>
                <c:pt idx="9">
                  <c:v>759729.05865132937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B62-DF4A-A033-B1AA13A04B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95476848"/>
        <c:axId val="-1819583936"/>
      </c:scatterChart>
      <c:valAx>
        <c:axId val="209547684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X Variable 1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819583936"/>
        <c:crosses val="autoZero"/>
        <c:crossBetween val="midCat"/>
      </c:valAx>
      <c:valAx>
        <c:axId val="-1819583936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tr-TR"/>
                  <a:t>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9547684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46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rnd">
        <a:solidFill>
          <a:schemeClr val="dk1">
            <a:lumMod val="20000"/>
            <a:lumOff val="80000"/>
          </a:schemeClr>
        </a:solidFill>
        <a:round/>
      </a:ln>
    </cs:spPr>
    <cs:defRPr sz="900" kern="1200"/>
  </cs:categoryAxis>
  <cs:chartArea mods="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2"/>
    <cs:effectRef idx="1"/>
    <cs:fontRef idx="minor">
      <a:schemeClr val="dk1"/>
    </cs:fontRef>
    <cs:spPr>
      <a:ln w="9525" cap="flat" cmpd="sng" algn="ctr">
        <a:solidFill>
          <a:schemeClr val="phClr">
            <a:alpha val="70000"/>
          </a:schemeClr>
        </a:solidFill>
        <a:prstDash val="sysDot"/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rnd">
        <a:solidFill>
          <a:schemeClr val="dk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rnd">
        <a:solidFill>
          <a:schemeClr val="dk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rnd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rnd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rnd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rnd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 spc="0" baseline="0"/>
  </cs:legend>
  <cs:plotArea>
    <cs:lnRef idx="0"/>
    <cs:fillRef idx="0"/>
    <cs:effectRef idx="0"/>
    <cs:fontRef idx="minor">
      <a:schemeClr val="dk1"/>
    </cs:fontRef>
    <cs:spPr>
      <a:gradFill>
        <a:gsLst>
          <a:gs pos="100000">
            <a:schemeClr val="lt1">
              <a:lumMod val="95000"/>
            </a:schemeClr>
          </a:gs>
          <a:gs pos="0">
            <a:schemeClr val="lt1">
              <a:alpha val="0"/>
            </a:schemeClr>
          </a:gs>
        </a:gsLst>
        <a:lin ang="5400000" scaled="0"/>
      </a:gradFill>
    </cs:spPr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rnd">
        <a:solidFill>
          <a:schemeClr val="dk1">
            <a:lumMod val="20000"/>
            <a:lumOff val="80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 cap="rnd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rnd">
        <a:solidFill>
          <a:schemeClr val="dk1">
            <a:lumMod val="25000"/>
            <a:lumOff val="75000"/>
          </a:schemeClr>
        </a:solidFill>
        <a:round/>
      </a:ln>
    </cs:spPr>
    <cs:defRPr sz="900" kern="1200" spc="0" baseline="0"/>
  </cs:valueAxis>
  <cs:wall>
    <cs:lnRef idx="0"/>
    <cs:fillRef idx="0"/>
    <cs:effectRef idx="0"/>
    <cs:fontRef idx="minor">
      <a:schemeClr val="dk1"/>
    </cs:fontRef>
  </cs:wall>
</cs:chartStyle>
</file>

<file path=xl/charts/style14.xml><?xml version="1.0" encoding="utf-8"?>
<cs:chartStyle xmlns:cs="http://schemas.microsoft.com/office/drawing/2012/chartStyle" xmlns:a="http://schemas.openxmlformats.org/drawingml/2006/main" id="246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rnd">
        <a:solidFill>
          <a:schemeClr val="dk1">
            <a:lumMod val="20000"/>
            <a:lumOff val="80000"/>
          </a:schemeClr>
        </a:solidFill>
        <a:round/>
      </a:ln>
    </cs:spPr>
    <cs:defRPr sz="900" kern="1200"/>
  </cs:categoryAxis>
  <cs:chartArea mods="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2"/>
    <cs:effectRef idx="1"/>
    <cs:fontRef idx="minor">
      <a:schemeClr val="dk1"/>
    </cs:fontRef>
    <cs:spPr>
      <a:ln w="9525" cap="flat" cmpd="sng" algn="ctr">
        <a:solidFill>
          <a:schemeClr val="phClr">
            <a:alpha val="70000"/>
          </a:schemeClr>
        </a:solidFill>
        <a:prstDash val="sysDot"/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rnd">
        <a:solidFill>
          <a:schemeClr val="dk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rnd">
        <a:solidFill>
          <a:schemeClr val="dk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rnd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rnd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rnd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rnd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 spc="0" baseline="0"/>
  </cs:legend>
  <cs:plotArea>
    <cs:lnRef idx="0"/>
    <cs:fillRef idx="0"/>
    <cs:effectRef idx="0"/>
    <cs:fontRef idx="minor">
      <a:schemeClr val="dk1"/>
    </cs:fontRef>
    <cs:spPr>
      <a:gradFill>
        <a:gsLst>
          <a:gs pos="100000">
            <a:schemeClr val="lt1">
              <a:lumMod val="95000"/>
            </a:schemeClr>
          </a:gs>
          <a:gs pos="0">
            <a:schemeClr val="lt1">
              <a:alpha val="0"/>
            </a:schemeClr>
          </a:gs>
        </a:gsLst>
        <a:lin ang="5400000" scaled="0"/>
      </a:gradFill>
    </cs:spPr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rnd">
        <a:solidFill>
          <a:schemeClr val="dk1">
            <a:lumMod val="20000"/>
            <a:lumOff val="80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 cap="rnd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rnd">
        <a:solidFill>
          <a:schemeClr val="dk1">
            <a:lumMod val="25000"/>
            <a:lumOff val="75000"/>
          </a:schemeClr>
        </a:solidFill>
        <a:round/>
      </a:ln>
    </cs:spPr>
    <cs:defRPr sz="900" kern="1200" spc="0" baseline="0"/>
  </cs:valueAxis>
  <cs:wall>
    <cs:lnRef idx="0"/>
    <cs:fillRef idx="0"/>
    <cs:effectRef idx="0"/>
    <cs:fontRef idx="minor">
      <a:schemeClr val="dk1"/>
    </cs:fontRef>
  </cs:wall>
</cs:chartStyle>
</file>

<file path=xl/charts/style15.xml><?xml version="1.0" encoding="utf-8"?>
<cs:chartStyle xmlns:cs="http://schemas.microsoft.com/office/drawing/2012/chartStyle" xmlns:a="http://schemas.openxmlformats.org/drawingml/2006/main" id="246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rnd">
        <a:solidFill>
          <a:schemeClr val="dk1">
            <a:lumMod val="20000"/>
            <a:lumOff val="80000"/>
          </a:schemeClr>
        </a:solidFill>
        <a:round/>
      </a:ln>
    </cs:spPr>
    <cs:defRPr sz="900" kern="1200"/>
  </cs:categoryAxis>
  <cs:chartArea mods="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2"/>
    <cs:effectRef idx="1"/>
    <cs:fontRef idx="minor">
      <a:schemeClr val="dk1"/>
    </cs:fontRef>
    <cs:spPr>
      <a:ln w="9525" cap="flat" cmpd="sng" algn="ctr">
        <a:solidFill>
          <a:schemeClr val="phClr">
            <a:alpha val="70000"/>
          </a:schemeClr>
        </a:solidFill>
        <a:prstDash val="sysDot"/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rnd">
        <a:solidFill>
          <a:schemeClr val="dk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rnd">
        <a:solidFill>
          <a:schemeClr val="dk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rnd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rnd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rnd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rnd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 spc="0" baseline="0"/>
  </cs:legend>
  <cs:plotArea>
    <cs:lnRef idx="0"/>
    <cs:fillRef idx="0"/>
    <cs:effectRef idx="0"/>
    <cs:fontRef idx="minor">
      <a:schemeClr val="dk1"/>
    </cs:fontRef>
    <cs:spPr>
      <a:gradFill>
        <a:gsLst>
          <a:gs pos="100000">
            <a:schemeClr val="lt1">
              <a:lumMod val="95000"/>
            </a:schemeClr>
          </a:gs>
          <a:gs pos="0">
            <a:schemeClr val="lt1">
              <a:alpha val="0"/>
            </a:schemeClr>
          </a:gs>
        </a:gsLst>
        <a:lin ang="5400000" scaled="0"/>
      </a:gradFill>
    </cs:spPr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rnd">
        <a:solidFill>
          <a:schemeClr val="dk1">
            <a:lumMod val="20000"/>
            <a:lumOff val="80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 cap="rnd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rnd">
        <a:solidFill>
          <a:schemeClr val="dk1">
            <a:lumMod val="25000"/>
            <a:lumOff val="75000"/>
          </a:schemeClr>
        </a:solidFill>
        <a:round/>
      </a:ln>
    </cs:spPr>
    <cs:defRPr sz="900" kern="1200" spc="0" baseline="0"/>
  </cs:valueAxis>
  <cs:wall>
    <cs:lnRef idx="0"/>
    <cs:fillRef idx="0"/>
    <cs:effectRef idx="0"/>
    <cs:fontRef idx="minor">
      <a:schemeClr val="dk1"/>
    </cs:fontRef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26" Type="http://schemas.openxmlformats.org/officeDocument/2006/relationships/chart" Target="../charts/chart26.xml"/><Relationship Id="rId39" Type="http://schemas.openxmlformats.org/officeDocument/2006/relationships/chart" Target="../charts/chart39.xml"/><Relationship Id="rId21" Type="http://schemas.openxmlformats.org/officeDocument/2006/relationships/chart" Target="../charts/chart21.xml"/><Relationship Id="rId34" Type="http://schemas.openxmlformats.org/officeDocument/2006/relationships/chart" Target="../charts/chart34.xml"/><Relationship Id="rId42" Type="http://schemas.openxmlformats.org/officeDocument/2006/relationships/chart" Target="../charts/chart42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20" Type="http://schemas.openxmlformats.org/officeDocument/2006/relationships/chart" Target="../charts/chart20.xml"/><Relationship Id="rId29" Type="http://schemas.openxmlformats.org/officeDocument/2006/relationships/chart" Target="../charts/chart29.xml"/><Relationship Id="rId41" Type="http://schemas.openxmlformats.org/officeDocument/2006/relationships/chart" Target="../charts/chart41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24" Type="http://schemas.openxmlformats.org/officeDocument/2006/relationships/chart" Target="../charts/chart24.xml"/><Relationship Id="rId32" Type="http://schemas.openxmlformats.org/officeDocument/2006/relationships/chart" Target="../charts/chart32.xml"/><Relationship Id="rId37" Type="http://schemas.openxmlformats.org/officeDocument/2006/relationships/chart" Target="../charts/chart37.xml"/><Relationship Id="rId40" Type="http://schemas.openxmlformats.org/officeDocument/2006/relationships/chart" Target="../charts/chart40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23" Type="http://schemas.openxmlformats.org/officeDocument/2006/relationships/chart" Target="../charts/chart23.xml"/><Relationship Id="rId28" Type="http://schemas.openxmlformats.org/officeDocument/2006/relationships/chart" Target="../charts/chart28.xml"/><Relationship Id="rId36" Type="http://schemas.openxmlformats.org/officeDocument/2006/relationships/chart" Target="../charts/chart36.xml"/><Relationship Id="rId10" Type="http://schemas.openxmlformats.org/officeDocument/2006/relationships/chart" Target="../charts/chart10.xml"/><Relationship Id="rId19" Type="http://schemas.openxmlformats.org/officeDocument/2006/relationships/chart" Target="../charts/chart19.xml"/><Relationship Id="rId31" Type="http://schemas.openxmlformats.org/officeDocument/2006/relationships/chart" Target="../charts/chart31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Relationship Id="rId22" Type="http://schemas.openxmlformats.org/officeDocument/2006/relationships/chart" Target="../charts/chart22.xml"/><Relationship Id="rId27" Type="http://schemas.openxmlformats.org/officeDocument/2006/relationships/chart" Target="../charts/chart27.xml"/><Relationship Id="rId30" Type="http://schemas.openxmlformats.org/officeDocument/2006/relationships/chart" Target="../charts/chart30.xml"/><Relationship Id="rId35" Type="http://schemas.openxmlformats.org/officeDocument/2006/relationships/chart" Target="../charts/chart35.xml"/><Relationship Id="rId43" Type="http://schemas.openxmlformats.org/officeDocument/2006/relationships/chart" Target="../charts/chart43.xml"/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5" Type="http://schemas.openxmlformats.org/officeDocument/2006/relationships/chart" Target="../charts/chart25.xml"/><Relationship Id="rId33" Type="http://schemas.openxmlformats.org/officeDocument/2006/relationships/chart" Target="../charts/chart33.xml"/><Relationship Id="rId38" Type="http://schemas.openxmlformats.org/officeDocument/2006/relationships/chart" Target="../charts/chart3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115</xdr:col>
      <xdr:colOff>208695</xdr:colOff>
      <xdr:row>58</xdr:row>
      <xdr:rowOff>57706</xdr:rowOff>
    </xdr:from>
    <xdr:to>
      <xdr:col>122</xdr:col>
      <xdr:colOff>20303</xdr:colOff>
      <xdr:row>72</xdr:row>
      <xdr:rowOff>90935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115</xdr:col>
      <xdr:colOff>185295</xdr:colOff>
      <xdr:row>73</xdr:row>
      <xdr:rowOff>150349</xdr:rowOff>
    </xdr:from>
    <xdr:to>
      <xdr:col>122</xdr:col>
      <xdr:colOff>6290</xdr:colOff>
      <xdr:row>87</xdr:row>
      <xdr:rowOff>152893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115</xdr:col>
      <xdr:colOff>181429</xdr:colOff>
      <xdr:row>88</xdr:row>
      <xdr:rowOff>116114</xdr:rowOff>
    </xdr:from>
    <xdr:to>
      <xdr:col>122</xdr:col>
      <xdr:colOff>2424</xdr:colOff>
      <xdr:row>102</xdr:row>
      <xdr:rowOff>105958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122</xdr:col>
      <xdr:colOff>645239</xdr:colOff>
      <xdr:row>58</xdr:row>
      <xdr:rowOff>58347</xdr:rowOff>
    </xdr:from>
    <xdr:to>
      <xdr:col>129</xdr:col>
      <xdr:colOff>447840</xdr:colOff>
      <xdr:row>72</xdr:row>
      <xdr:rowOff>73314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122</xdr:col>
      <xdr:colOff>635001</xdr:colOff>
      <xdr:row>73</xdr:row>
      <xdr:rowOff>90714</xdr:rowOff>
    </xdr:from>
    <xdr:to>
      <xdr:col>129</xdr:col>
      <xdr:colOff>465066</xdr:colOff>
      <xdr:row>87</xdr:row>
      <xdr:rowOff>93258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122</xdr:col>
      <xdr:colOff>635001</xdr:colOff>
      <xdr:row>88</xdr:row>
      <xdr:rowOff>90714</xdr:rowOff>
    </xdr:from>
    <xdr:to>
      <xdr:col>129</xdr:col>
      <xdr:colOff>471114</xdr:colOff>
      <xdr:row>102</xdr:row>
      <xdr:rowOff>95677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115</xdr:col>
      <xdr:colOff>212466</xdr:colOff>
      <xdr:row>104</xdr:row>
      <xdr:rowOff>94979</xdr:rowOff>
    </xdr:from>
    <xdr:to>
      <xdr:col>122</xdr:col>
      <xdr:colOff>22255</xdr:colOff>
      <xdr:row>118</xdr:row>
      <xdr:rowOff>128773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115</xdr:col>
      <xdr:colOff>199544</xdr:colOff>
      <xdr:row>120</xdr:row>
      <xdr:rowOff>163028</xdr:rowOff>
    </xdr:from>
    <xdr:to>
      <xdr:col>122</xdr:col>
      <xdr:colOff>18771</xdr:colOff>
      <xdr:row>135</xdr:row>
      <xdr:rowOff>19626</xdr:rowOff>
    </xdr:to>
    <xdr:graphicFrame macro="">
      <xdr:nvGraphicFramePr>
        <xdr:cNvPr id="16" name="Chart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115</xdr:col>
      <xdr:colOff>182262</xdr:colOff>
      <xdr:row>136</xdr:row>
      <xdr:rowOff>146094</xdr:rowOff>
    </xdr:from>
    <xdr:to>
      <xdr:col>122</xdr:col>
      <xdr:colOff>9609</xdr:colOff>
      <xdr:row>151</xdr:row>
      <xdr:rowOff>2694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122</xdr:col>
      <xdr:colOff>635001</xdr:colOff>
      <xdr:row>104</xdr:row>
      <xdr:rowOff>90714</xdr:rowOff>
    </xdr:from>
    <xdr:to>
      <xdr:col>129</xdr:col>
      <xdr:colOff>453860</xdr:colOff>
      <xdr:row>118</xdr:row>
      <xdr:rowOff>124508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122</xdr:col>
      <xdr:colOff>635001</xdr:colOff>
      <xdr:row>121</xdr:row>
      <xdr:rowOff>52852</xdr:rowOff>
    </xdr:from>
    <xdr:to>
      <xdr:col>129</xdr:col>
      <xdr:colOff>453860</xdr:colOff>
      <xdr:row>135</xdr:row>
      <xdr:rowOff>86646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122</xdr:col>
      <xdr:colOff>659028</xdr:colOff>
      <xdr:row>136</xdr:row>
      <xdr:rowOff>125038</xdr:rowOff>
    </xdr:from>
    <xdr:to>
      <xdr:col>129</xdr:col>
      <xdr:colOff>440130</xdr:colOff>
      <xdr:row>150</xdr:row>
      <xdr:rowOff>158832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139</xdr:col>
      <xdr:colOff>256857</xdr:colOff>
      <xdr:row>68</xdr:row>
      <xdr:rowOff>177223</xdr:rowOff>
    </xdr:from>
    <xdr:to>
      <xdr:col>143</xdr:col>
      <xdr:colOff>1120378</xdr:colOff>
      <xdr:row>83</xdr:row>
      <xdr:rowOff>93272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139</xdr:col>
      <xdr:colOff>186269</xdr:colOff>
      <xdr:row>87</xdr:row>
      <xdr:rowOff>2988</xdr:rowOff>
    </xdr:from>
    <xdr:to>
      <xdr:col>143</xdr:col>
      <xdr:colOff>1049790</xdr:colOff>
      <xdr:row>101</xdr:row>
      <xdr:rowOff>137510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144</xdr:col>
      <xdr:colOff>772459</xdr:colOff>
      <xdr:row>68</xdr:row>
      <xdr:rowOff>201705</xdr:rowOff>
    </xdr:from>
    <xdr:to>
      <xdr:col>151</xdr:col>
      <xdr:colOff>416357</xdr:colOff>
      <xdr:row>83</xdr:row>
      <xdr:rowOff>40582</xdr:rowOff>
    </xdr:to>
    <xdr:graphicFrame macro="">
      <xdr:nvGraphicFramePr>
        <xdr:cNvPr id="19" name="Chart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144</xdr:col>
      <xdr:colOff>772459</xdr:colOff>
      <xdr:row>85</xdr:row>
      <xdr:rowOff>201705</xdr:rowOff>
    </xdr:from>
    <xdr:to>
      <xdr:col>151</xdr:col>
      <xdr:colOff>416357</xdr:colOff>
      <xdr:row>100</xdr:row>
      <xdr:rowOff>91133</xdr:rowOff>
    </xdr:to>
    <xdr:graphicFrame macro="">
      <xdr:nvGraphicFramePr>
        <xdr:cNvPr id="20" name="Chart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19</xdr:col>
      <xdr:colOff>571500</xdr:colOff>
      <xdr:row>4</xdr:row>
      <xdr:rowOff>88900</xdr:rowOff>
    </xdr:from>
    <xdr:to>
      <xdr:col>25</xdr:col>
      <xdr:colOff>215900</xdr:colOff>
      <xdr:row>14</xdr:row>
      <xdr:rowOff>114300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20</xdr:col>
      <xdr:colOff>508000</xdr:colOff>
      <xdr:row>6</xdr:row>
      <xdr:rowOff>101600</xdr:rowOff>
    </xdr:from>
    <xdr:to>
      <xdr:col>26</xdr:col>
      <xdr:colOff>50800</xdr:colOff>
      <xdr:row>16</xdr:row>
      <xdr:rowOff>114300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21</xdr:col>
      <xdr:colOff>508000</xdr:colOff>
      <xdr:row>8</xdr:row>
      <xdr:rowOff>114300</xdr:rowOff>
    </xdr:from>
    <xdr:to>
      <xdr:col>26</xdr:col>
      <xdr:colOff>723900</xdr:colOff>
      <xdr:row>18</xdr:row>
      <xdr:rowOff>101600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14</xdr:col>
      <xdr:colOff>50800</xdr:colOff>
      <xdr:row>2</xdr:row>
      <xdr:rowOff>12700</xdr:rowOff>
    </xdr:from>
    <xdr:to>
      <xdr:col>19</xdr:col>
      <xdr:colOff>12700</xdr:colOff>
      <xdr:row>12</xdr:row>
      <xdr:rowOff>25400</xdr:rowOff>
    </xdr:to>
    <xdr:graphicFrame macro="">
      <xdr:nvGraphicFramePr>
        <xdr:cNvPr id="21" name="Chart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15</xdr:col>
      <xdr:colOff>50800</xdr:colOff>
      <xdr:row>4</xdr:row>
      <xdr:rowOff>0</xdr:rowOff>
    </xdr:from>
    <xdr:to>
      <xdr:col>19</xdr:col>
      <xdr:colOff>685800</xdr:colOff>
      <xdr:row>14</xdr:row>
      <xdr:rowOff>25400</xdr:rowOff>
    </xdr:to>
    <xdr:graphicFrame macro="">
      <xdr:nvGraphicFramePr>
        <xdr:cNvPr id="22" name="Chart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10</xdr:col>
      <xdr:colOff>342900</xdr:colOff>
      <xdr:row>2</xdr:row>
      <xdr:rowOff>177800</xdr:rowOff>
    </xdr:from>
    <xdr:to>
      <xdr:col>14</xdr:col>
      <xdr:colOff>266700</xdr:colOff>
      <xdr:row>12</xdr:row>
      <xdr:rowOff>190500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11</xdr:col>
      <xdr:colOff>203200</xdr:colOff>
      <xdr:row>4</xdr:row>
      <xdr:rowOff>165100</xdr:rowOff>
    </xdr:from>
    <xdr:to>
      <xdr:col>15</xdr:col>
      <xdr:colOff>266700</xdr:colOff>
      <xdr:row>14</xdr:row>
      <xdr:rowOff>190500</xdr:rowOff>
    </xdr:to>
    <xdr:graphicFrame macro="">
      <xdr:nvGraphicFramePr>
        <xdr:cNvPr id="24" name="Chart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11</xdr:col>
      <xdr:colOff>152400</xdr:colOff>
      <xdr:row>2</xdr:row>
      <xdr:rowOff>139700</xdr:rowOff>
    </xdr:from>
    <xdr:to>
      <xdr:col>15</xdr:col>
      <xdr:colOff>215900</xdr:colOff>
      <xdr:row>12</xdr:row>
      <xdr:rowOff>152400</xdr:rowOff>
    </xdr:to>
    <xdr:graphicFrame macro="">
      <xdr:nvGraphicFramePr>
        <xdr:cNvPr id="25" name="Chart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11</xdr:col>
      <xdr:colOff>825500</xdr:colOff>
      <xdr:row>4</xdr:row>
      <xdr:rowOff>127000</xdr:rowOff>
    </xdr:from>
    <xdr:to>
      <xdr:col>16</xdr:col>
      <xdr:colOff>152400</xdr:colOff>
      <xdr:row>14</xdr:row>
      <xdr:rowOff>152400</xdr:rowOff>
    </xdr:to>
    <xdr:graphicFrame macro="">
      <xdr:nvGraphicFramePr>
        <xdr:cNvPr id="26" name="Chart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10</xdr:col>
      <xdr:colOff>292100</xdr:colOff>
      <xdr:row>2</xdr:row>
      <xdr:rowOff>139700</xdr:rowOff>
    </xdr:from>
    <xdr:to>
      <xdr:col>14</xdr:col>
      <xdr:colOff>215900</xdr:colOff>
      <xdr:row>12</xdr:row>
      <xdr:rowOff>152400</xdr:rowOff>
    </xdr:to>
    <xdr:graphicFrame macro="">
      <xdr:nvGraphicFramePr>
        <xdr:cNvPr id="27" name="Chart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11</xdr:col>
      <xdr:colOff>152400</xdr:colOff>
      <xdr:row>4</xdr:row>
      <xdr:rowOff>127000</xdr:rowOff>
    </xdr:from>
    <xdr:to>
      <xdr:col>15</xdr:col>
      <xdr:colOff>215900</xdr:colOff>
      <xdr:row>14</xdr:row>
      <xdr:rowOff>152400</xdr:rowOff>
    </xdr:to>
    <xdr:graphicFrame macro="">
      <xdr:nvGraphicFramePr>
        <xdr:cNvPr id="28" name="Chart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11</xdr:col>
      <xdr:colOff>152400</xdr:colOff>
      <xdr:row>2</xdr:row>
      <xdr:rowOff>139700</xdr:rowOff>
    </xdr:from>
    <xdr:to>
      <xdr:col>15</xdr:col>
      <xdr:colOff>215900</xdr:colOff>
      <xdr:row>12</xdr:row>
      <xdr:rowOff>152400</xdr:rowOff>
    </xdr:to>
    <xdr:graphicFrame macro="">
      <xdr:nvGraphicFramePr>
        <xdr:cNvPr id="29" name="Chart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11</xdr:col>
      <xdr:colOff>825500</xdr:colOff>
      <xdr:row>4</xdr:row>
      <xdr:rowOff>127000</xdr:rowOff>
    </xdr:from>
    <xdr:to>
      <xdr:col>16</xdr:col>
      <xdr:colOff>152400</xdr:colOff>
      <xdr:row>14</xdr:row>
      <xdr:rowOff>152400</xdr:rowOff>
    </xdr:to>
    <xdr:graphicFrame macro="">
      <xdr:nvGraphicFramePr>
        <xdr:cNvPr id="30" name="Chart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11</xdr:col>
      <xdr:colOff>825500</xdr:colOff>
      <xdr:row>2</xdr:row>
      <xdr:rowOff>139700</xdr:rowOff>
    </xdr:from>
    <xdr:to>
      <xdr:col>16</xdr:col>
      <xdr:colOff>152400</xdr:colOff>
      <xdr:row>12</xdr:row>
      <xdr:rowOff>152400</xdr:rowOff>
    </xdr:to>
    <xdr:graphicFrame macro="">
      <xdr:nvGraphicFramePr>
        <xdr:cNvPr id="31" name="Chart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11</xdr:col>
      <xdr:colOff>1498600</xdr:colOff>
      <xdr:row>4</xdr:row>
      <xdr:rowOff>127000</xdr:rowOff>
    </xdr:from>
    <xdr:to>
      <xdr:col>17</xdr:col>
      <xdr:colOff>38100</xdr:colOff>
      <xdr:row>14</xdr:row>
      <xdr:rowOff>152400</xdr:rowOff>
    </xdr:to>
    <xdr:graphicFrame macro="">
      <xdr:nvGraphicFramePr>
        <xdr:cNvPr id="32" name="Chart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10</xdr:col>
      <xdr:colOff>292100</xdr:colOff>
      <xdr:row>2</xdr:row>
      <xdr:rowOff>139700</xdr:rowOff>
    </xdr:from>
    <xdr:to>
      <xdr:col>14</xdr:col>
      <xdr:colOff>215900</xdr:colOff>
      <xdr:row>12</xdr:row>
      <xdr:rowOff>152400</xdr:rowOff>
    </xdr:to>
    <xdr:graphicFrame macro="">
      <xdr:nvGraphicFramePr>
        <xdr:cNvPr id="33" name="Chart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11</xdr:col>
      <xdr:colOff>152400</xdr:colOff>
      <xdr:row>4</xdr:row>
      <xdr:rowOff>127000</xdr:rowOff>
    </xdr:from>
    <xdr:to>
      <xdr:col>15</xdr:col>
      <xdr:colOff>215900</xdr:colOff>
      <xdr:row>14</xdr:row>
      <xdr:rowOff>152400</xdr:rowOff>
    </xdr:to>
    <xdr:graphicFrame macro="">
      <xdr:nvGraphicFramePr>
        <xdr:cNvPr id="34" name="Chart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18</xdr:col>
      <xdr:colOff>406400</xdr:colOff>
      <xdr:row>2</xdr:row>
      <xdr:rowOff>139700</xdr:rowOff>
    </xdr:from>
    <xdr:to>
      <xdr:col>24</xdr:col>
      <xdr:colOff>12700</xdr:colOff>
      <xdr:row>12</xdr:row>
      <xdr:rowOff>152400</xdr:rowOff>
    </xdr:to>
    <xdr:graphicFrame macro="">
      <xdr:nvGraphicFramePr>
        <xdr:cNvPr id="35" name="Chart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19</xdr:col>
      <xdr:colOff>177800</xdr:colOff>
      <xdr:row>4</xdr:row>
      <xdr:rowOff>127000</xdr:rowOff>
    </xdr:from>
    <xdr:to>
      <xdr:col>24</xdr:col>
      <xdr:colOff>685800</xdr:colOff>
      <xdr:row>14</xdr:row>
      <xdr:rowOff>152400</xdr:rowOff>
    </xdr:to>
    <xdr:graphicFrame macro="">
      <xdr:nvGraphicFramePr>
        <xdr:cNvPr id="36" name="Chart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  <xdr:twoCellAnchor>
    <xdr:from>
      <xdr:col>19</xdr:col>
      <xdr:colOff>177800</xdr:colOff>
      <xdr:row>2</xdr:row>
      <xdr:rowOff>139700</xdr:rowOff>
    </xdr:from>
    <xdr:to>
      <xdr:col>24</xdr:col>
      <xdr:colOff>685800</xdr:colOff>
      <xdr:row>12</xdr:row>
      <xdr:rowOff>152400</xdr:rowOff>
    </xdr:to>
    <xdr:graphicFrame macro="">
      <xdr:nvGraphicFramePr>
        <xdr:cNvPr id="37" name="Chart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"/>
        </a:graphicData>
      </a:graphic>
    </xdr:graphicFrame>
    <xdr:clientData/>
  </xdr:twoCellAnchor>
  <xdr:twoCellAnchor>
    <xdr:from>
      <xdr:col>20</xdr:col>
      <xdr:colOff>114300</xdr:colOff>
      <xdr:row>4</xdr:row>
      <xdr:rowOff>127000</xdr:rowOff>
    </xdr:from>
    <xdr:to>
      <xdr:col>25</xdr:col>
      <xdr:colOff>495300</xdr:colOff>
      <xdr:row>14</xdr:row>
      <xdr:rowOff>152400</xdr:rowOff>
    </xdr:to>
    <xdr:graphicFrame macro="">
      <xdr:nvGraphicFramePr>
        <xdr:cNvPr id="38" name="Chart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"/>
        </a:graphicData>
      </a:graphic>
    </xdr:graphicFrame>
    <xdr:clientData/>
  </xdr:twoCellAnchor>
  <xdr:twoCellAnchor>
    <xdr:from>
      <xdr:col>18</xdr:col>
      <xdr:colOff>406400</xdr:colOff>
      <xdr:row>2</xdr:row>
      <xdr:rowOff>139700</xdr:rowOff>
    </xdr:from>
    <xdr:to>
      <xdr:col>24</xdr:col>
      <xdr:colOff>12700</xdr:colOff>
      <xdr:row>12</xdr:row>
      <xdr:rowOff>152400</xdr:rowOff>
    </xdr:to>
    <xdr:graphicFrame macro="">
      <xdr:nvGraphicFramePr>
        <xdr:cNvPr id="39" name="Chart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"/>
        </a:graphicData>
      </a:graphic>
    </xdr:graphicFrame>
    <xdr:clientData/>
  </xdr:twoCellAnchor>
  <xdr:twoCellAnchor>
    <xdr:from>
      <xdr:col>19</xdr:col>
      <xdr:colOff>177800</xdr:colOff>
      <xdr:row>4</xdr:row>
      <xdr:rowOff>127000</xdr:rowOff>
    </xdr:from>
    <xdr:to>
      <xdr:col>24</xdr:col>
      <xdr:colOff>685800</xdr:colOff>
      <xdr:row>14</xdr:row>
      <xdr:rowOff>152400</xdr:rowOff>
    </xdr:to>
    <xdr:graphicFrame macro="">
      <xdr:nvGraphicFramePr>
        <xdr:cNvPr id="40" name="Chart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"/>
        </a:graphicData>
      </a:graphic>
    </xdr:graphicFrame>
    <xdr:clientData/>
  </xdr:twoCellAnchor>
  <xdr:twoCellAnchor>
    <xdr:from>
      <xdr:col>19</xdr:col>
      <xdr:colOff>177800</xdr:colOff>
      <xdr:row>2</xdr:row>
      <xdr:rowOff>139700</xdr:rowOff>
    </xdr:from>
    <xdr:to>
      <xdr:col>24</xdr:col>
      <xdr:colOff>685800</xdr:colOff>
      <xdr:row>12</xdr:row>
      <xdr:rowOff>152400</xdr:rowOff>
    </xdr:to>
    <xdr:graphicFrame macro="">
      <xdr:nvGraphicFramePr>
        <xdr:cNvPr id="41" name="Chart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"/>
        </a:graphicData>
      </a:graphic>
    </xdr:graphicFrame>
    <xdr:clientData/>
  </xdr:twoCellAnchor>
  <xdr:twoCellAnchor>
    <xdr:from>
      <xdr:col>20</xdr:col>
      <xdr:colOff>114300</xdr:colOff>
      <xdr:row>4</xdr:row>
      <xdr:rowOff>127000</xdr:rowOff>
    </xdr:from>
    <xdr:to>
      <xdr:col>25</xdr:col>
      <xdr:colOff>495300</xdr:colOff>
      <xdr:row>14</xdr:row>
      <xdr:rowOff>152400</xdr:rowOff>
    </xdr:to>
    <xdr:graphicFrame macro="">
      <xdr:nvGraphicFramePr>
        <xdr:cNvPr id="42" name="Chart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"/>
        </a:graphicData>
      </a:graphic>
    </xdr:graphicFrame>
    <xdr:clientData/>
  </xdr:twoCellAnchor>
  <xdr:twoCellAnchor>
    <xdr:from>
      <xdr:col>20</xdr:col>
      <xdr:colOff>114300</xdr:colOff>
      <xdr:row>2</xdr:row>
      <xdr:rowOff>139700</xdr:rowOff>
    </xdr:from>
    <xdr:to>
      <xdr:col>25</xdr:col>
      <xdr:colOff>495300</xdr:colOff>
      <xdr:row>12</xdr:row>
      <xdr:rowOff>152400</xdr:rowOff>
    </xdr:to>
    <xdr:graphicFrame macro="">
      <xdr:nvGraphicFramePr>
        <xdr:cNvPr id="43" name="Chart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"/>
        </a:graphicData>
      </a:graphic>
    </xdr:graphicFrame>
    <xdr:clientData/>
  </xdr:twoCellAnchor>
  <xdr:twoCellAnchor>
    <xdr:from>
      <xdr:col>21</xdr:col>
      <xdr:colOff>114300</xdr:colOff>
      <xdr:row>4</xdr:row>
      <xdr:rowOff>127000</xdr:rowOff>
    </xdr:from>
    <xdr:to>
      <xdr:col>26</xdr:col>
      <xdr:colOff>330200</xdr:colOff>
      <xdr:row>14</xdr:row>
      <xdr:rowOff>152400</xdr:rowOff>
    </xdr:to>
    <xdr:graphicFrame macro="">
      <xdr:nvGraphicFramePr>
        <xdr:cNvPr id="44" name="Chart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W584"/>
  <sheetViews>
    <sheetView tabSelected="1" zoomScale="69" zoomScaleNormal="125" workbookViewId="0">
      <selection activeCell="KP18" sqref="KP18:KP19"/>
    </sheetView>
  </sheetViews>
  <sheetFormatPr baseColWidth="10" defaultColWidth="8.83203125" defaultRowHeight="15"/>
  <cols>
    <col min="1" max="6" width="13" customWidth="1"/>
    <col min="7" max="7" width="11.33203125" customWidth="1"/>
    <col min="9" max="10" width="9" bestFit="1" customWidth="1"/>
    <col min="11" max="11" width="10.6640625" customWidth="1"/>
    <col min="12" max="12" width="22.6640625" bestFit="1" customWidth="1"/>
    <col min="13" max="13" width="12" customWidth="1"/>
    <col min="14" max="14" width="9" bestFit="1" customWidth="1"/>
    <col min="16" max="16" width="9.6640625" customWidth="1"/>
    <col min="17" max="17" width="10.33203125" customWidth="1"/>
    <col min="18" max="18" width="13" bestFit="1" customWidth="1"/>
    <col min="19" max="19" width="11.83203125" customWidth="1"/>
    <col min="20" max="20" width="9.6640625" customWidth="1"/>
    <col min="21" max="21" width="9" bestFit="1" customWidth="1"/>
    <col min="23" max="23" width="9" bestFit="1" customWidth="1"/>
    <col min="24" max="24" width="10.33203125" bestFit="1" customWidth="1"/>
    <col min="25" max="25" width="11.5" bestFit="1" customWidth="1"/>
    <col min="26" max="26" width="11.1640625" bestFit="1" customWidth="1"/>
    <col min="27" max="27" width="11.5" customWidth="1"/>
    <col min="28" max="28" width="10.33203125" bestFit="1" customWidth="1"/>
    <col min="29" max="29" width="11.33203125" bestFit="1" customWidth="1"/>
    <col min="30" max="30" width="11.1640625" bestFit="1" customWidth="1"/>
    <col min="31" max="31" width="12" customWidth="1"/>
    <col min="32" max="32" width="11.5" bestFit="1" customWidth="1"/>
    <col min="33" max="33" width="11.1640625" bestFit="1" customWidth="1"/>
    <col min="34" max="34" width="9" bestFit="1" customWidth="1"/>
    <col min="35" max="35" width="9.33203125" customWidth="1"/>
    <col min="36" max="36" width="11" bestFit="1" customWidth="1"/>
    <col min="37" max="37" width="9" bestFit="1" customWidth="1"/>
    <col min="38" max="38" width="11.5" bestFit="1" customWidth="1"/>
    <col min="39" max="39" width="12.1640625" customWidth="1"/>
    <col min="40" max="40" width="12.33203125" customWidth="1"/>
    <col min="41" max="41" width="11.5" customWidth="1"/>
    <col min="42" max="42" width="11.83203125" customWidth="1"/>
    <col min="43" max="43" width="9.1640625" bestFit="1" customWidth="1"/>
    <col min="44" max="44" width="12.83203125" bestFit="1" customWidth="1"/>
    <col min="45" max="45" width="9.1640625" customWidth="1"/>
    <col min="46" max="46" width="9.6640625" bestFit="1" customWidth="1"/>
    <col min="47" max="47" width="11.6640625" bestFit="1" customWidth="1"/>
    <col min="48" max="48" width="11.5" bestFit="1" customWidth="1"/>
    <col min="49" max="50" width="9.1640625" bestFit="1" customWidth="1"/>
    <col min="51" max="51" width="9" bestFit="1" customWidth="1"/>
    <col min="52" max="52" width="11.6640625" bestFit="1" customWidth="1"/>
    <col min="55" max="55" width="22.33203125" bestFit="1" customWidth="1"/>
    <col min="56" max="56" width="12.5" bestFit="1" customWidth="1"/>
    <col min="60" max="60" width="22.33203125" bestFit="1" customWidth="1"/>
    <col min="61" max="61" width="10.1640625" bestFit="1" customWidth="1"/>
    <col min="65" max="65" width="23" bestFit="1" customWidth="1"/>
    <col min="66" max="66" width="20" customWidth="1"/>
    <col min="67" max="67" width="16.83203125" customWidth="1"/>
    <col min="68" max="68" width="10.6640625" bestFit="1" customWidth="1"/>
    <col min="69" max="69" width="9" bestFit="1" customWidth="1"/>
    <col min="70" max="74" width="16" bestFit="1" customWidth="1"/>
    <col min="75" max="75" width="14.6640625" bestFit="1" customWidth="1"/>
    <col min="76" max="76" width="16" customWidth="1"/>
    <col min="77" max="77" width="15.83203125" customWidth="1"/>
    <col min="78" max="78" width="12.6640625" bestFit="1" customWidth="1"/>
    <col min="79" max="79" width="14" bestFit="1" customWidth="1"/>
    <col min="80" max="80" width="12.83203125" bestFit="1" customWidth="1"/>
    <col min="81" max="81" width="16" bestFit="1" customWidth="1"/>
    <col min="82" max="82" width="9" bestFit="1" customWidth="1"/>
    <col min="83" max="83" width="12.5" bestFit="1" customWidth="1"/>
    <col min="84" max="84" width="9" bestFit="1" customWidth="1"/>
    <col min="91" max="91" width="19.6640625" bestFit="1" customWidth="1"/>
    <col min="92" max="92" width="12.83203125" bestFit="1" customWidth="1"/>
    <col min="93" max="93" width="19.83203125" bestFit="1" customWidth="1"/>
    <col min="94" max="95" width="12.33203125" bestFit="1" customWidth="1"/>
    <col min="97" max="97" width="19.5" bestFit="1" customWidth="1"/>
    <col min="98" max="98" width="12.33203125" bestFit="1" customWidth="1"/>
    <col min="99" max="99" width="20.1640625" bestFit="1" customWidth="1"/>
    <col min="100" max="101" width="12.33203125" bestFit="1" customWidth="1"/>
    <col min="104" max="104" width="9" bestFit="1" customWidth="1"/>
    <col min="105" max="108" width="9.83203125" bestFit="1" customWidth="1"/>
    <col min="109" max="109" width="9" bestFit="1" customWidth="1"/>
    <col min="114" max="114" width="9.83203125" bestFit="1" customWidth="1"/>
    <col min="118" max="119" width="9" bestFit="1" customWidth="1"/>
    <col min="120" max="120" width="10.1640625" bestFit="1" customWidth="1"/>
    <col min="121" max="121" width="10" bestFit="1" customWidth="1"/>
    <col min="122" max="122" width="9.83203125" bestFit="1" customWidth="1"/>
    <col min="123" max="123" width="10" bestFit="1" customWidth="1"/>
    <col min="124" max="125" width="9.83203125" bestFit="1" customWidth="1"/>
    <col min="126" max="126" width="10.1640625" bestFit="1" customWidth="1"/>
    <col min="131" max="136" width="9" bestFit="1" customWidth="1"/>
    <col min="138" max="138" width="19.6640625" bestFit="1" customWidth="1"/>
    <col min="139" max="139" width="12.1640625" bestFit="1" customWidth="1"/>
    <col min="142" max="142" width="19.6640625" bestFit="1" customWidth="1"/>
    <col min="143" max="143" width="12.1640625" bestFit="1" customWidth="1"/>
    <col min="144" max="144" width="19.5" bestFit="1" customWidth="1"/>
    <col min="145" max="145" width="12.1640625" bestFit="1" customWidth="1"/>
    <col min="165" max="165" width="9.1640625" bestFit="1" customWidth="1"/>
    <col min="170" max="170" width="9" bestFit="1" customWidth="1"/>
    <col min="171" max="171" width="12" bestFit="1" customWidth="1"/>
    <col min="173" max="173" width="11.83203125" bestFit="1" customWidth="1"/>
    <col min="174" max="174" width="16.5" bestFit="1" customWidth="1"/>
    <col min="178" max="178" width="15.83203125" bestFit="1" customWidth="1"/>
    <col min="179" max="179" width="12.1640625" bestFit="1" customWidth="1"/>
    <col min="190" max="190" width="26" bestFit="1" customWidth="1"/>
  </cols>
  <sheetData>
    <row r="1" spans="2:306" ht="90" customHeight="1" thickBot="1"/>
    <row r="2" spans="2:306" ht="16">
      <c r="B2" s="23"/>
      <c r="C2" s="178" t="s">
        <v>6</v>
      </c>
      <c r="D2" s="178"/>
      <c r="E2" s="178"/>
      <c r="F2" s="24"/>
      <c r="G2" s="25"/>
      <c r="I2" s="23"/>
      <c r="J2" s="24"/>
      <c r="K2" s="178" t="s">
        <v>21</v>
      </c>
      <c r="L2" s="178"/>
      <c r="M2" s="24"/>
      <c r="N2" s="25"/>
      <c r="P2" s="23"/>
      <c r="Q2" s="24"/>
      <c r="R2" s="178" t="s">
        <v>23</v>
      </c>
      <c r="S2" s="178"/>
      <c r="T2" s="24"/>
      <c r="U2" s="25"/>
      <c r="W2" s="35"/>
      <c r="X2" s="179" t="s">
        <v>24</v>
      </c>
      <c r="Y2" s="155"/>
      <c r="Z2" s="155"/>
      <c r="AA2" s="155"/>
      <c r="AB2" s="37"/>
      <c r="AD2" s="35"/>
      <c r="AE2" s="36"/>
      <c r="AF2" s="179" t="s">
        <v>25</v>
      </c>
      <c r="AG2" s="179"/>
      <c r="AH2" s="36"/>
      <c r="AI2" s="37"/>
      <c r="AO2" s="153" t="s">
        <v>0</v>
      </c>
      <c r="AP2" s="154"/>
      <c r="AQ2" s="155"/>
      <c r="AR2" s="164"/>
      <c r="AS2" s="153" t="s">
        <v>3</v>
      </c>
      <c r="AT2" s="154"/>
      <c r="AU2" s="155"/>
      <c r="AV2" s="164"/>
      <c r="AW2" s="153" t="s">
        <v>4</v>
      </c>
      <c r="AX2" s="154"/>
      <c r="AY2" s="155"/>
      <c r="AZ2" s="164"/>
      <c r="FH2" t="s">
        <v>152</v>
      </c>
      <c r="FI2" s="11">
        <f>AVERAGE(FL5:FL504)</f>
        <v>1878.56</v>
      </c>
      <c r="FJ2" s="100"/>
      <c r="FK2" s="89"/>
      <c r="FL2" s="89" t="s">
        <v>151</v>
      </c>
      <c r="FM2" s="89" t="s">
        <v>145</v>
      </c>
      <c r="FN2" s="89" t="s">
        <v>146</v>
      </c>
      <c r="FO2" s="89" t="s">
        <v>147</v>
      </c>
      <c r="FP2" s="89" t="s">
        <v>148</v>
      </c>
      <c r="FQ2" s="89" t="s">
        <v>149</v>
      </c>
      <c r="FR2" s="89" t="s">
        <v>150</v>
      </c>
      <c r="FS2" s="89"/>
      <c r="FT2" s="89"/>
      <c r="FU2" s="89"/>
      <c r="FV2" s="89"/>
      <c r="FW2" s="89"/>
      <c r="FX2" s="89"/>
      <c r="FY2" s="89"/>
      <c r="FZ2" s="89"/>
      <c r="GA2" s="6"/>
      <c r="GB2" s="6"/>
      <c r="GH2" t="s">
        <v>155</v>
      </c>
      <c r="GS2" t="s">
        <v>155</v>
      </c>
      <c r="HC2" t="s">
        <v>155</v>
      </c>
      <c r="HM2" t="s">
        <v>155</v>
      </c>
      <c r="HW2" t="s">
        <v>155</v>
      </c>
      <c r="IG2" t="s">
        <v>155</v>
      </c>
      <c r="IQ2" t="s">
        <v>155</v>
      </c>
      <c r="JA2" t="s">
        <v>155</v>
      </c>
      <c r="JK2" t="s">
        <v>155</v>
      </c>
      <c r="JU2" t="s">
        <v>155</v>
      </c>
      <c r="KE2" t="s">
        <v>155</v>
      </c>
      <c r="KO2" t="s">
        <v>155</v>
      </c>
    </row>
    <row r="3" spans="2:306" ht="16" thickBot="1">
      <c r="B3" s="26"/>
      <c r="C3" s="6"/>
      <c r="D3" s="6"/>
      <c r="E3" s="6"/>
      <c r="F3" s="6"/>
      <c r="G3" s="27"/>
      <c r="I3" s="26"/>
      <c r="J3" s="6"/>
      <c r="K3" s="6"/>
      <c r="L3" s="6"/>
      <c r="M3" s="6"/>
      <c r="N3" s="27"/>
      <c r="P3" s="26"/>
      <c r="Q3" s="6"/>
      <c r="R3" s="6"/>
      <c r="S3" s="6"/>
      <c r="T3" s="6"/>
      <c r="U3" s="27"/>
      <c r="W3" s="38"/>
      <c r="X3" s="34"/>
      <c r="Y3" s="34"/>
      <c r="Z3" s="34"/>
      <c r="AA3" s="34"/>
      <c r="AB3" s="39"/>
      <c r="AD3" s="38"/>
      <c r="AE3" s="34"/>
      <c r="AF3" s="34"/>
      <c r="AG3" s="34"/>
      <c r="AH3" s="34"/>
      <c r="AI3" s="39"/>
      <c r="AO3" s="182"/>
      <c r="AP3" s="169"/>
      <c r="AQ3" s="169"/>
      <c r="AR3" s="170"/>
      <c r="AS3" s="167"/>
      <c r="AT3" s="168"/>
      <c r="AU3" s="169"/>
      <c r="AV3" s="170"/>
      <c r="AW3" s="167"/>
      <c r="AX3" s="168"/>
      <c r="AY3" s="169"/>
      <c r="AZ3" s="170"/>
      <c r="FH3" t="s">
        <v>153</v>
      </c>
      <c r="FI3">
        <f>AVERAGE(FM5:FM504)</f>
        <v>455982.94199999998</v>
      </c>
      <c r="FJ3" s="100"/>
      <c r="FK3" s="89"/>
      <c r="FS3" s="89"/>
      <c r="FT3" s="89"/>
      <c r="FU3" s="89"/>
      <c r="FV3" s="89"/>
      <c r="FW3" s="89"/>
      <c r="FX3" s="89"/>
      <c r="FY3" s="89"/>
      <c r="FZ3" s="89"/>
      <c r="GA3" s="6"/>
      <c r="GB3" s="6"/>
    </row>
    <row r="4" spans="2:306" ht="17" thickTop="1" thickBot="1">
      <c r="B4" s="28" t="s">
        <v>0</v>
      </c>
      <c r="C4" s="29" t="s">
        <v>1</v>
      </c>
      <c r="D4" s="29" t="s">
        <v>2</v>
      </c>
      <c r="E4" s="29" t="s">
        <v>3</v>
      </c>
      <c r="F4" s="29" t="s">
        <v>4</v>
      </c>
      <c r="G4" s="30" t="s">
        <v>5</v>
      </c>
      <c r="I4" s="28" t="s">
        <v>0</v>
      </c>
      <c r="J4" s="29" t="s">
        <v>1</v>
      </c>
      <c r="K4" s="29" t="s">
        <v>2</v>
      </c>
      <c r="L4" s="29" t="s">
        <v>3</v>
      </c>
      <c r="M4" s="29" t="s">
        <v>4</v>
      </c>
      <c r="N4" s="30" t="s">
        <v>5</v>
      </c>
      <c r="P4" s="28" t="s">
        <v>0</v>
      </c>
      <c r="Q4" s="29" t="s">
        <v>1</v>
      </c>
      <c r="R4" s="29" t="s">
        <v>2</v>
      </c>
      <c r="S4" s="29" t="s">
        <v>3</v>
      </c>
      <c r="T4" s="29" t="s">
        <v>4</v>
      </c>
      <c r="U4" s="30" t="s">
        <v>5</v>
      </c>
      <c r="W4" s="40" t="s">
        <v>0</v>
      </c>
      <c r="X4" s="41" t="s">
        <v>1</v>
      </c>
      <c r="Y4" s="41" t="s">
        <v>2</v>
      </c>
      <c r="Z4" s="41" t="s">
        <v>3</v>
      </c>
      <c r="AA4" s="41" t="s">
        <v>4</v>
      </c>
      <c r="AB4" s="42" t="s">
        <v>5</v>
      </c>
      <c r="AD4" s="40" t="s">
        <v>0</v>
      </c>
      <c r="AE4" s="41" t="s">
        <v>1</v>
      </c>
      <c r="AF4" s="41" t="s">
        <v>2</v>
      </c>
      <c r="AG4" s="41" t="s">
        <v>3</v>
      </c>
      <c r="AH4" s="41" t="s">
        <v>4</v>
      </c>
      <c r="AI4" s="42" t="s">
        <v>5</v>
      </c>
      <c r="AO4" s="160" t="s">
        <v>12</v>
      </c>
      <c r="AP4" s="160" t="s">
        <v>22</v>
      </c>
      <c r="AQ4" s="171" t="s">
        <v>77</v>
      </c>
      <c r="AR4" s="171" t="s">
        <v>78</v>
      </c>
      <c r="AS4" s="160" t="s">
        <v>12</v>
      </c>
      <c r="AT4" s="160" t="s">
        <v>22</v>
      </c>
      <c r="AU4" s="171" t="s">
        <v>77</v>
      </c>
      <c r="AV4" s="171" t="s">
        <v>78</v>
      </c>
      <c r="AW4" s="160" t="s">
        <v>12</v>
      </c>
      <c r="AX4" s="160" t="s">
        <v>22</v>
      </c>
      <c r="AY4" s="171" t="s">
        <v>77</v>
      </c>
      <c r="AZ4" s="171" t="s">
        <v>78</v>
      </c>
      <c r="BB4" s="6"/>
      <c r="BC4" s="6"/>
      <c r="BD4" s="6"/>
      <c r="BE4" s="6"/>
      <c r="BF4" s="6"/>
      <c r="BG4" s="6"/>
      <c r="BH4" s="6"/>
      <c r="BI4" s="6"/>
      <c r="BJ4" s="6"/>
      <c r="BK4" s="6"/>
      <c r="BL4" s="2"/>
      <c r="BM4" s="3"/>
      <c r="BN4" s="3"/>
      <c r="BO4" s="3"/>
      <c r="BP4" s="4"/>
      <c r="BQ4" s="2"/>
      <c r="BR4" s="3"/>
      <c r="BS4" s="3"/>
      <c r="BT4" s="3"/>
      <c r="BU4" s="4"/>
      <c r="BV4" s="2"/>
      <c r="BW4" s="3"/>
      <c r="BX4" s="3"/>
      <c r="BY4" s="3"/>
      <c r="BZ4" s="3"/>
      <c r="CA4" s="3"/>
      <c r="CB4" s="3"/>
      <c r="CC4" s="3"/>
      <c r="CD4" s="4"/>
      <c r="FJ4" s="100"/>
      <c r="FK4" s="89" t="s">
        <v>154</v>
      </c>
      <c r="FL4" s="89"/>
      <c r="FM4" s="89"/>
      <c r="FN4" s="89"/>
      <c r="FO4" s="145"/>
      <c r="FP4" s="89"/>
      <c r="FQ4" s="89"/>
      <c r="FR4" s="89"/>
      <c r="FS4" s="89"/>
      <c r="FT4" s="89"/>
      <c r="FU4" s="89"/>
      <c r="FV4" t="s">
        <v>155</v>
      </c>
      <c r="GH4" s="148" t="s">
        <v>156</v>
      </c>
      <c r="GI4" s="148"/>
      <c r="GS4" s="148" t="s">
        <v>156</v>
      </c>
      <c r="GT4" s="148"/>
      <c r="HC4" s="148" t="s">
        <v>156</v>
      </c>
      <c r="HD4" s="148"/>
      <c r="HM4" s="148" t="s">
        <v>156</v>
      </c>
      <c r="HN4" s="148"/>
      <c r="HW4" s="148" t="s">
        <v>156</v>
      </c>
      <c r="HX4" s="148"/>
      <c r="IG4" s="148" t="s">
        <v>156</v>
      </c>
      <c r="IH4" s="148"/>
      <c r="IQ4" s="148" t="s">
        <v>156</v>
      </c>
      <c r="IR4" s="148"/>
      <c r="JA4" s="148" t="s">
        <v>156</v>
      </c>
      <c r="JB4" s="148"/>
      <c r="JK4" s="148" t="s">
        <v>156</v>
      </c>
      <c r="JL4" s="148"/>
      <c r="JU4" s="148" t="s">
        <v>156</v>
      </c>
      <c r="JV4" s="148"/>
      <c r="KE4" s="148" t="s">
        <v>156</v>
      </c>
      <c r="KF4" s="148"/>
      <c r="KO4" s="148" t="s">
        <v>156</v>
      </c>
      <c r="KP4" s="148"/>
    </row>
    <row r="5" spans="2:306" ht="17" thickTop="1" thickBot="1">
      <c r="B5" s="26">
        <v>180000</v>
      </c>
      <c r="C5" s="6">
        <v>2</v>
      </c>
      <c r="D5" s="6">
        <v>1</v>
      </c>
      <c r="E5" s="6">
        <v>770</v>
      </c>
      <c r="F5" s="6">
        <v>10000</v>
      </c>
      <c r="G5" s="27">
        <v>6</v>
      </c>
      <c r="I5" s="55">
        <v>125000</v>
      </c>
      <c r="J5" s="6">
        <v>3</v>
      </c>
      <c r="K5" s="6">
        <v>1</v>
      </c>
      <c r="L5" s="6">
        <v>1230</v>
      </c>
      <c r="M5" s="6">
        <v>4800</v>
      </c>
      <c r="N5" s="27">
        <v>6</v>
      </c>
      <c r="P5" s="26">
        <v>155000</v>
      </c>
      <c r="Q5" s="57">
        <v>2</v>
      </c>
      <c r="R5" s="6">
        <v>1</v>
      </c>
      <c r="S5" s="6">
        <v>1010</v>
      </c>
      <c r="T5" s="6">
        <v>43056</v>
      </c>
      <c r="U5" s="27">
        <v>5</v>
      </c>
      <c r="W5" s="38">
        <v>125000</v>
      </c>
      <c r="X5" s="34">
        <v>3</v>
      </c>
      <c r="Y5" s="59">
        <v>1</v>
      </c>
      <c r="Z5" s="34">
        <v>1230</v>
      </c>
      <c r="AA5" s="34">
        <v>4800</v>
      </c>
      <c r="AB5" s="39">
        <v>6</v>
      </c>
      <c r="AD5" s="38">
        <v>155000</v>
      </c>
      <c r="AE5" s="34">
        <v>2</v>
      </c>
      <c r="AF5" s="34">
        <v>1</v>
      </c>
      <c r="AG5" s="34">
        <v>1010</v>
      </c>
      <c r="AH5" s="34">
        <v>43056</v>
      </c>
      <c r="AI5" s="62">
        <v>5</v>
      </c>
      <c r="AO5" s="160"/>
      <c r="AP5" s="160"/>
      <c r="AQ5" s="159"/>
      <c r="AR5" s="159"/>
      <c r="AS5" s="160"/>
      <c r="AT5" s="160"/>
      <c r="AU5" s="159"/>
      <c r="AV5" s="159"/>
      <c r="AW5" s="160"/>
      <c r="AX5" s="160"/>
      <c r="AY5" s="159"/>
      <c r="AZ5" s="159"/>
      <c r="BB5" s="2"/>
      <c r="BC5" s="3"/>
      <c r="BD5" s="3"/>
      <c r="BE5" s="3"/>
      <c r="BF5" s="3"/>
      <c r="BG5" s="3"/>
      <c r="BH5" s="3"/>
      <c r="BI5" s="3"/>
      <c r="BJ5" s="4"/>
      <c r="BK5" s="6"/>
      <c r="BL5" s="5"/>
      <c r="BM5" s="51" t="s">
        <v>35</v>
      </c>
      <c r="BN5" s="51" t="s">
        <v>36</v>
      </c>
      <c r="BO5" s="49" t="s">
        <v>37</v>
      </c>
      <c r="BP5" s="7"/>
      <c r="BQ5" s="5"/>
      <c r="BR5" s="51" t="s">
        <v>38</v>
      </c>
      <c r="BS5" s="51" t="s">
        <v>36</v>
      </c>
      <c r="BT5" s="49" t="s">
        <v>37</v>
      </c>
      <c r="BU5" s="7"/>
      <c r="BV5" s="5"/>
      <c r="BW5" s="51" t="s">
        <v>60</v>
      </c>
      <c r="BX5" s="51" t="s">
        <v>36</v>
      </c>
      <c r="BY5" s="49" t="s">
        <v>37</v>
      </c>
      <c r="BZ5" s="6"/>
      <c r="CA5" s="51" t="s">
        <v>60</v>
      </c>
      <c r="CB5" s="51" t="s">
        <v>36</v>
      </c>
      <c r="CC5" s="49" t="s">
        <v>37</v>
      </c>
      <c r="CD5" s="7"/>
      <c r="FJ5" s="100"/>
      <c r="FK5" s="89"/>
      <c r="FL5" s="89">
        <v>1230</v>
      </c>
      <c r="FM5" s="89">
        <v>125000</v>
      </c>
      <c r="FN5" s="145">
        <f>SUM(FL5-1878.56)</f>
        <v>-648.55999999999995</v>
      </c>
      <c r="FO5" s="145">
        <f>FN5^2</f>
        <v>420630.07359999995</v>
      </c>
      <c r="FP5" s="89">
        <f>SUM(FM5-455982.9)</f>
        <v>-330982.90000000002</v>
      </c>
      <c r="FQ5" s="89">
        <f>FP5^2</f>
        <v>109549680092.41002</v>
      </c>
      <c r="FR5" s="89">
        <f>FN5*FP5</f>
        <v>214662269.62399998</v>
      </c>
      <c r="FS5" s="89"/>
      <c r="FT5" s="89"/>
      <c r="FU5" s="89"/>
      <c r="GH5" s="139" t="s">
        <v>157</v>
      </c>
      <c r="GI5" s="139">
        <v>0.58380803140645388</v>
      </c>
      <c r="GS5" s="139" t="s">
        <v>157</v>
      </c>
      <c r="GT5" s="139">
        <v>0.60001482063185463</v>
      </c>
      <c r="HC5" s="139" t="s">
        <v>157</v>
      </c>
      <c r="HD5" s="139">
        <v>0.57647661277805207</v>
      </c>
      <c r="HM5" s="139" t="s">
        <v>157</v>
      </c>
      <c r="HN5" s="139">
        <v>0.45459999863181921</v>
      </c>
      <c r="HW5" s="139" t="s">
        <v>157</v>
      </c>
      <c r="HX5" s="139">
        <v>0.53177393109893789</v>
      </c>
      <c r="IG5" s="139" t="s">
        <v>157</v>
      </c>
      <c r="IH5" s="139">
        <v>0.53901140894922561</v>
      </c>
      <c r="IQ5" s="139" t="s">
        <v>157</v>
      </c>
      <c r="IR5" s="139">
        <v>0.13873798926267214</v>
      </c>
      <c r="JA5" s="139" t="s">
        <v>157</v>
      </c>
      <c r="JB5" s="139">
        <v>0.25782727237082537</v>
      </c>
      <c r="JK5" s="139" t="s">
        <v>157</v>
      </c>
      <c r="JL5" s="139">
        <v>0.32894331443248592</v>
      </c>
      <c r="JU5" s="139" t="s">
        <v>157</v>
      </c>
      <c r="JV5" s="139">
        <v>0.39332634656659127</v>
      </c>
      <c r="KE5" s="139" t="s">
        <v>157</v>
      </c>
      <c r="KF5" s="139">
        <v>0.29022104788479902</v>
      </c>
      <c r="KO5" s="139" t="s">
        <v>157</v>
      </c>
      <c r="KP5" s="139">
        <v>6.136924732043799E-2</v>
      </c>
    </row>
    <row r="6" spans="2:306" ht="16">
      <c r="B6" s="26">
        <v>549000</v>
      </c>
      <c r="C6" s="6">
        <v>3</v>
      </c>
      <c r="D6" s="6">
        <v>1</v>
      </c>
      <c r="E6" s="6">
        <v>1540</v>
      </c>
      <c r="F6" s="6">
        <v>1044</v>
      </c>
      <c r="G6" s="27">
        <v>8</v>
      </c>
      <c r="I6" s="55">
        <v>143000</v>
      </c>
      <c r="J6" s="6">
        <v>3</v>
      </c>
      <c r="K6" s="6">
        <v>1</v>
      </c>
      <c r="L6" s="6">
        <v>1090</v>
      </c>
      <c r="M6" s="6">
        <v>3315</v>
      </c>
      <c r="N6" s="27">
        <v>6</v>
      </c>
      <c r="P6" s="26">
        <v>174500</v>
      </c>
      <c r="Q6" s="57">
        <v>2</v>
      </c>
      <c r="R6" s="6">
        <v>2</v>
      </c>
      <c r="S6" s="6">
        <v>1240</v>
      </c>
      <c r="T6" s="6">
        <v>2689</v>
      </c>
      <c r="U6" s="27">
        <v>7</v>
      </c>
      <c r="W6" s="38">
        <v>143000</v>
      </c>
      <c r="X6" s="34">
        <v>3</v>
      </c>
      <c r="Y6" s="59">
        <v>1</v>
      </c>
      <c r="Z6" s="34">
        <v>1090</v>
      </c>
      <c r="AA6" s="34">
        <v>3315</v>
      </c>
      <c r="AB6" s="39">
        <v>6</v>
      </c>
      <c r="AD6" s="38">
        <v>180000</v>
      </c>
      <c r="AE6" s="34">
        <v>2</v>
      </c>
      <c r="AF6" s="34">
        <v>1</v>
      </c>
      <c r="AG6" s="34">
        <v>960</v>
      </c>
      <c r="AH6" s="34">
        <v>87991</v>
      </c>
      <c r="AI6" s="62">
        <v>5</v>
      </c>
      <c r="AL6" s="171" t="s">
        <v>1</v>
      </c>
      <c r="AM6" s="174" t="s">
        <v>71</v>
      </c>
      <c r="AN6" s="175"/>
      <c r="AO6" s="70">
        <f>AVERAGE(P5:P83)</f>
        <v>396596.11392405065</v>
      </c>
      <c r="AP6" s="70">
        <f>_xlfn.STDEV.S(P5:P83)</f>
        <v>162448.93060392441</v>
      </c>
      <c r="AQ6" s="78">
        <f>MEDIAN(P5:P83)</f>
        <v>375000</v>
      </c>
      <c r="AR6" s="77">
        <f>AP6*AP6</f>
        <v>26389655054.35865</v>
      </c>
      <c r="AS6" s="71">
        <f>AVERAGE(S5:S83)</f>
        <v>1232.4430379746836</v>
      </c>
      <c r="AT6" s="72">
        <f>_xlfn.STDEV.S(S5:S83)</f>
        <v>444.27176791352753</v>
      </c>
      <c r="AU6" s="72">
        <f>MEDIAN(S5:S83)</f>
        <v>1160</v>
      </c>
      <c r="AV6" s="69">
        <f>AT6*AT6</f>
        <v>197377.40376501126</v>
      </c>
      <c r="AW6" s="72">
        <f>AVERAGE(T5:T83)</f>
        <v>12565.683544303798</v>
      </c>
      <c r="AX6" s="72">
        <f>_xlfn.STDEV.S(T5:T83)</f>
        <v>31670.264324330023</v>
      </c>
      <c r="AY6" s="69">
        <f>MEDIAN(T5:T83)</f>
        <v>4980</v>
      </c>
      <c r="AZ6" s="69">
        <f>AX6*AX6</f>
        <v>1003005642.372931</v>
      </c>
      <c r="BB6" s="5"/>
      <c r="BC6" s="172" t="s">
        <v>7</v>
      </c>
      <c r="BD6" s="169"/>
      <c r="BE6" s="169"/>
      <c r="BF6" s="6"/>
      <c r="BG6" s="6"/>
      <c r="BH6" s="172" t="s">
        <v>14</v>
      </c>
      <c r="BI6" s="169"/>
      <c r="BJ6" s="173"/>
      <c r="BK6" s="6"/>
      <c r="BL6" s="5"/>
      <c r="BM6" s="52"/>
      <c r="BN6" s="52"/>
      <c r="BO6" s="48"/>
      <c r="BP6" s="7"/>
      <c r="BQ6" s="5"/>
      <c r="BR6" s="52"/>
      <c r="BS6" s="52"/>
      <c r="BT6" s="48"/>
      <c r="BU6" s="7"/>
      <c r="BV6" s="5"/>
      <c r="BW6" s="52"/>
      <c r="BX6" s="52"/>
      <c r="BY6" s="48"/>
      <c r="BZ6" s="6"/>
      <c r="CA6" s="52"/>
      <c r="CB6" s="52"/>
      <c r="CC6" s="48"/>
      <c r="CD6" s="7"/>
      <c r="FJ6" s="100"/>
      <c r="FK6" s="89"/>
      <c r="FL6" s="89">
        <v>1090</v>
      </c>
      <c r="FM6" s="89">
        <v>143000</v>
      </c>
      <c r="FN6" s="145">
        <f>SUM(FL6-1878.56)</f>
        <v>-788.56</v>
      </c>
      <c r="FO6" s="145">
        <f>FN6^2</f>
        <v>621826.87359999993</v>
      </c>
      <c r="FP6" s="89">
        <f t="shared" ref="FP6:FP69" si="0">SUM(FM6-455982.9)</f>
        <v>-312982.90000000002</v>
      </c>
      <c r="FQ6" s="89">
        <f t="shared" ref="FQ6:FQ69" si="1">FP6^2</f>
        <v>97958295692.410019</v>
      </c>
      <c r="FR6" s="89">
        <f t="shared" ref="FR6:FR69" si="2">FN6*FP6</f>
        <v>246805795.62400001</v>
      </c>
      <c r="FS6" s="89"/>
      <c r="FT6" s="89"/>
      <c r="FU6" s="89"/>
      <c r="FV6" s="148" t="s">
        <v>156</v>
      </c>
      <c r="FW6" s="148"/>
      <c r="GH6" s="139" t="s">
        <v>158</v>
      </c>
      <c r="GI6" s="149">
        <v>0.340831817534679</v>
      </c>
      <c r="GS6" s="139" t="s">
        <v>158</v>
      </c>
      <c r="GT6" s="149">
        <v>0.36001778497787668</v>
      </c>
      <c r="HC6" s="139" t="s">
        <v>158</v>
      </c>
      <c r="HD6" s="139">
        <v>0.33232528508005615</v>
      </c>
      <c r="HM6" s="139" t="s">
        <v>158</v>
      </c>
      <c r="HN6" s="139">
        <v>0.20666115875605001</v>
      </c>
      <c r="HW6" s="139" t="s">
        <v>158</v>
      </c>
      <c r="HX6" s="139">
        <v>0.28278351379641797</v>
      </c>
      <c r="IG6" s="139" t="s">
        <v>158</v>
      </c>
      <c r="IH6" s="139">
        <v>0.2905332989774293</v>
      </c>
      <c r="IQ6" s="139" t="s">
        <v>158</v>
      </c>
      <c r="IR6" s="139">
        <v>1.9248229664649327E-2</v>
      </c>
      <c r="JA6" s="139" t="s">
        <v>158</v>
      </c>
      <c r="JB6" s="139">
        <v>6.6474902378179768E-2</v>
      </c>
      <c r="JK6" s="139" t="s">
        <v>158</v>
      </c>
      <c r="JL6" s="139">
        <v>0.10820370410982931</v>
      </c>
      <c r="JU6" s="139" t="s">
        <v>158</v>
      </c>
      <c r="JV6" s="139">
        <v>0.15470561490342224</v>
      </c>
      <c r="KE6" s="139" t="s">
        <v>158</v>
      </c>
      <c r="KF6" s="139">
        <v>8.4228256635350801E-2</v>
      </c>
      <c r="KO6" s="139" t="s">
        <v>158</v>
      </c>
      <c r="KP6" s="139">
        <v>3.7661845166770858E-3</v>
      </c>
    </row>
    <row r="7" spans="2:306">
      <c r="B7" s="26">
        <v>356000</v>
      </c>
      <c r="C7" s="6">
        <v>3</v>
      </c>
      <c r="D7" s="6">
        <v>1</v>
      </c>
      <c r="E7" s="6">
        <v>1680</v>
      </c>
      <c r="F7" s="6">
        <v>8712</v>
      </c>
      <c r="G7" s="27">
        <v>8</v>
      </c>
      <c r="I7" s="55">
        <v>155000</v>
      </c>
      <c r="J7" s="6">
        <v>2</v>
      </c>
      <c r="K7" s="6">
        <v>1</v>
      </c>
      <c r="L7" s="6">
        <v>1010</v>
      </c>
      <c r="M7" s="6">
        <v>43056</v>
      </c>
      <c r="N7" s="27">
        <v>5</v>
      </c>
      <c r="P7" s="26">
        <v>180000</v>
      </c>
      <c r="Q7" s="57">
        <v>2</v>
      </c>
      <c r="R7" s="6">
        <v>1</v>
      </c>
      <c r="S7" s="6">
        <v>770</v>
      </c>
      <c r="T7" s="6">
        <v>10000</v>
      </c>
      <c r="U7" s="27">
        <v>6</v>
      </c>
      <c r="W7" s="38">
        <v>155000</v>
      </c>
      <c r="X7" s="34">
        <v>2</v>
      </c>
      <c r="Y7" s="59">
        <v>1</v>
      </c>
      <c r="Z7" s="34">
        <v>1010</v>
      </c>
      <c r="AA7" s="34">
        <v>43056</v>
      </c>
      <c r="AB7" s="39">
        <v>5</v>
      </c>
      <c r="AD7" s="38">
        <v>217000</v>
      </c>
      <c r="AE7" s="34">
        <v>2</v>
      </c>
      <c r="AF7" s="34">
        <v>1</v>
      </c>
      <c r="AG7" s="34">
        <v>730</v>
      </c>
      <c r="AH7" s="34">
        <v>2400</v>
      </c>
      <c r="AI7" s="62">
        <v>5</v>
      </c>
      <c r="AL7" s="180"/>
      <c r="AM7" s="176" t="s">
        <v>72</v>
      </c>
      <c r="AN7" s="177"/>
      <c r="AO7" s="70">
        <f>AVERAGE(P84:P333)</f>
        <v>435360.06400000001</v>
      </c>
      <c r="AP7" s="70">
        <f>_xlfn.STDEV.S(P84:P333)</f>
        <v>182138.60968710316</v>
      </c>
      <c r="AQ7" s="69">
        <f>MEDIAN(P84:P333)</f>
        <v>396475</v>
      </c>
      <c r="AR7" s="69">
        <f>AP7*AP7</f>
        <v>33174473138.750912</v>
      </c>
      <c r="AS7" s="72">
        <f>AVERAGE(S84:S333)</f>
        <v>1740.3</v>
      </c>
      <c r="AT7" s="72">
        <f>_xlfn.STDEV.S(S84:S333)</f>
        <v>554.61564715058034</v>
      </c>
      <c r="AU7" s="69">
        <f>MEDIAN(S84:S333)</f>
        <v>1670</v>
      </c>
      <c r="AV7" s="69">
        <f>AT7*AT7</f>
        <v>307598.51606425701</v>
      </c>
      <c r="AW7" s="72">
        <f>AVERAGE(T84:T333)</f>
        <v>16507.563999999998</v>
      </c>
      <c r="AX7" s="72">
        <f>_xlfn.STDEV.S(T84:T333)</f>
        <v>39681.646915287456</v>
      </c>
      <c r="AY7" s="69">
        <f>MEDIAN(T84:T333)</f>
        <v>8211</v>
      </c>
      <c r="AZ7" s="69">
        <f>AX7*AX7</f>
        <v>1574633101.9095426</v>
      </c>
      <c r="BA7" s="1"/>
      <c r="BB7" s="5"/>
      <c r="BC7" s="6"/>
      <c r="BD7" s="6"/>
      <c r="BE7" s="6"/>
      <c r="BF7" s="6"/>
      <c r="BG7" s="6"/>
      <c r="BH7" s="6"/>
      <c r="BI7" s="6"/>
      <c r="BJ7" s="7"/>
      <c r="BK7" s="6"/>
      <c r="BL7" s="5"/>
      <c r="BM7" s="53" t="s">
        <v>26</v>
      </c>
      <c r="BN7" s="52">
        <v>20</v>
      </c>
      <c r="BO7" s="64">
        <f>BN7/BN16</f>
        <v>0.04</v>
      </c>
      <c r="BP7" s="7"/>
      <c r="BQ7" s="5"/>
      <c r="BR7" s="52" t="s">
        <v>41</v>
      </c>
      <c r="BS7" s="52">
        <v>33</v>
      </c>
      <c r="BT7" s="64">
        <f>BS7/BS17</f>
        <v>6.6000000000000003E-2</v>
      </c>
      <c r="BU7" s="7"/>
      <c r="BV7" s="5"/>
      <c r="BW7" s="52" t="s">
        <v>51</v>
      </c>
      <c r="BX7" s="52">
        <v>476</v>
      </c>
      <c r="BY7" s="64">
        <f>BX7/BX16</f>
        <v>0.95199999999999996</v>
      </c>
      <c r="BZ7" s="6"/>
      <c r="CA7" s="52" t="s">
        <v>61</v>
      </c>
      <c r="CB7" s="52">
        <v>132</v>
      </c>
      <c r="CC7" s="64">
        <f>CB7/CB17</f>
        <v>0.27731092436974791</v>
      </c>
      <c r="CD7" s="7"/>
      <c r="FJ7" s="100"/>
      <c r="FK7" s="89"/>
      <c r="FL7" s="89">
        <v>1010</v>
      </c>
      <c r="FM7" s="89">
        <v>155000</v>
      </c>
      <c r="FN7" s="145">
        <f t="shared" ref="FN7:FN70" si="3">SUM(FL7-1878.56)</f>
        <v>-868.56</v>
      </c>
      <c r="FO7" s="145">
        <f t="shared" ref="FO7:FO70" si="4">FN7^2</f>
        <v>754396.47359999991</v>
      </c>
      <c r="FP7" s="89">
        <f t="shared" si="0"/>
        <v>-300982.90000000002</v>
      </c>
      <c r="FQ7" s="89">
        <f t="shared" si="1"/>
        <v>90590706092.410019</v>
      </c>
      <c r="FR7" s="89">
        <f t="shared" si="2"/>
        <v>261421707.62400001</v>
      </c>
      <c r="FS7" s="89"/>
      <c r="FT7" s="89"/>
      <c r="FU7" s="89"/>
      <c r="FV7" s="139" t="s">
        <v>157</v>
      </c>
      <c r="FW7" s="139">
        <v>0.59953616074215055</v>
      </c>
      <c r="GH7" s="139" t="s">
        <v>159</v>
      </c>
      <c r="GI7" s="139">
        <v>0.33227119178837616</v>
      </c>
      <c r="GS7" s="139" t="s">
        <v>159</v>
      </c>
      <c r="GT7" s="139">
        <v>0.35743721153020686</v>
      </c>
      <c r="HC7" s="139" t="s">
        <v>159</v>
      </c>
      <c r="HD7" s="139">
        <v>0.32837454712194997</v>
      </c>
      <c r="HM7" s="139" t="s">
        <v>159</v>
      </c>
      <c r="HN7" s="139">
        <v>0.20322679147793768</v>
      </c>
      <c r="HW7" s="139" t="s">
        <v>159</v>
      </c>
      <c r="HX7" s="139">
        <v>0.27978260799640298</v>
      </c>
      <c r="IG7" s="139" t="s">
        <v>159</v>
      </c>
      <c r="IH7" s="139">
        <v>0.26097218643482217</v>
      </c>
      <c r="IQ7" s="139" t="s">
        <v>159</v>
      </c>
      <c r="IR7" s="139">
        <v>-0.14421039872457578</v>
      </c>
      <c r="JA7" s="139" t="s">
        <v>159</v>
      </c>
      <c r="JB7" s="139">
        <v>4.8522496654683223E-2</v>
      </c>
      <c r="JK7" s="139" t="s">
        <v>159</v>
      </c>
      <c r="JL7" s="139">
        <v>0.10432632891030683</v>
      </c>
      <c r="JU7" s="139" t="s">
        <v>159</v>
      </c>
      <c r="JV7" s="139">
        <v>0.14862436033438212</v>
      </c>
      <c r="KE7" s="139" t="s">
        <v>159</v>
      </c>
      <c r="KF7" s="139">
        <v>6.6949544496395161E-2</v>
      </c>
      <c r="KO7" s="139" t="s">
        <v>159</v>
      </c>
      <c r="KP7" s="139">
        <v>-0.12076304241873828</v>
      </c>
    </row>
    <row r="8" spans="2:306">
      <c r="B8" s="26">
        <v>460000</v>
      </c>
      <c r="C8" s="6">
        <v>3</v>
      </c>
      <c r="D8" s="6">
        <v>1</v>
      </c>
      <c r="E8" s="6">
        <v>1670</v>
      </c>
      <c r="F8" s="6">
        <v>4005</v>
      </c>
      <c r="G8" s="27">
        <v>7</v>
      </c>
      <c r="I8" s="55">
        <v>156000</v>
      </c>
      <c r="J8" s="6">
        <v>3</v>
      </c>
      <c r="K8" s="6">
        <v>1</v>
      </c>
      <c r="L8" s="6">
        <v>970</v>
      </c>
      <c r="M8" s="6">
        <v>8580</v>
      </c>
      <c r="N8" s="27">
        <v>7</v>
      </c>
      <c r="P8" s="26">
        <v>180000</v>
      </c>
      <c r="Q8" s="57">
        <v>2</v>
      </c>
      <c r="R8" s="6">
        <v>1</v>
      </c>
      <c r="S8" s="6">
        <v>960</v>
      </c>
      <c r="T8" s="6">
        <v>87991</v>
      </c>
      <c r="U8" s="27">
        <v>5</v>
      </c>
      <c r="W8" s="38">
        <v>156000</v>
      </c>
      <c r="X8" s="34">
        <v>3</v>
      </c>
      <c r="Y8" s="59">
        <v>1</v>
      </c>
      <c r="Z8" s="34">
        <v>970</v>
      </c>
      <c r="AA8" s="34">
        <v>8580</v>
      </c>
      <c r="AB8" s="39">
        <v>7</v>
      </c>
      <c r="AD8" s="38">
        <v>219500</v>
      </c>
      <c r="AE8" s="34">
        <v>3</v>
      </c>
      <c r="AF8" s="34">
        <v>1</v>
      </c>
      <c r="AG8" s="34">
        <v>1090</v>
      </c>
      <c r="AH8" s="34">
        <v>6710</v>
      </c>
      <c r="AI8" s="62">
        <v>5</v>
      </c>
      <c r="AL8" s="181"/>
      <c r="AM8" s="151" t="s">
        <v>73</v>
      </c>
      <c r="AN8" s="152"/>
      <c r="AO8" s="70">
        <f>AVERAGE(P334:P504)</f>
        <v>513569.36842105264</v>
      </c>
      <c r="AP8" s="70">
        <f>_xlfn.STDEV.S(P334:P504)</f>
        <v>199900.15011811728</v>
      </c>
      <c r="AQ8" s="69">
        <f>MEDIAN(P334:P504)</f>
        <v>475000</v>
      </c>
      <c r="AR8" s="69">
        <f>AP8*AP8</f>
        <v>39960070017.245827</v>
      </c>
      <c r="AS8" s="72">
        <f>AVERAGE(S334:S504)</f>
        <v>2379.1929824561403</v>
      </c>
      <c r="AT8" s="72">
        <f>_xlfn.STDEV.S(S334:S504)</f>
        <v>694.94913327006691</v>
      </c>
      <c r="AU8" s="69">
        <f>MEDIAN(S334:S504)</f>
        <v>2300</v>
      </c>
      <c r="AV8" s="69">
        <f>AT8*AT8</f>
        <v>482954.29783281725</v>
      </c>
      <c r="AW8" s="69">
        <v>18563.34</v>
      </c>
      <c r="AX8" s="72">
        <f>_xlfn.STDEV.S(T334:T504)</f>
        <v>49020.578528897524</v>
      </c>
      <c r="AY8" s="69">
        <f>MEDIAN(T334:T504)</f>
        <v>7350</v>
      </c>
      <c r="AZ8" s="69">
        <f>AX8*AX8</f>
        <v>2403017119.3078089</v>
      </c>
      <c r="BA8" s="1"/>
      <c r="BB8" s="9"/>
      <c r="BC8" s="8" t="s">
        <v>8</v>
      </c>
      <c r="BD8" s="16">
        <f>AVERAGE(B5:B504)</f>
        <v>455982.94199999998</v>
      </c>
      <c r="BE8" s="16"/>
      <c r="BF8" s="6"/>
      <c r="BG8" s="6"/>
      <c r="BH8" s="8" t="s">
        <v>12</v>
      </c>
      <c r="BI8" s="11">
        <f>AVERAGE(E5:E504)</f>
        <v>1878.56</v>
      </c>
      <c r="BJ8" s="21"/>
      <c r="BK8" s="6"/>
      <c r="BL8" s="5"/>
      <c r="BM8" s="53" t="s">
        <v>27</v>
      </c>
      <c r="BN8" s="52">
        <v>92</v>
      </c>
      <c r="BO8" s="64">
        <f>BN8/BN16</f>
        <v>0.184</v>
      </c>
      <c r="BP8" s="7"/>
      <c r="BQ8" s="5"/>
      <c r="BR8" s="52" t="s">
        <v>42</v>
      </c>
      <c r="BS8" s="52">
        <v>132</v>
      </c>
      <c r="BT8" s="64">
        <f>BS8/BS17</f>
        <v>0.26400000000000001</v>
      </c>
      <c r="BU8" s="7"/>
      <c r="BV8" s="5"/>
      <c r="BW8" s="52" t="s">
        <v>52</v>
      </c>
      <c r="BX8" s="52">
        <v>10</v>
      </c>
      <c r="BY8" s="64">
        <f>BX8/BX16</f>
        <v>0.02</v>
      </c>
      <c r="BZ8" s="6"/>
      <c r="CA8" s="52" t="s">
        <v>62</v>
      </c>
      <c r="CB8" s="52">
        <v>232</v>
      </c>
      <c r="CC8" s="64">
        <f>CB8/CB17</f>
        <v>0.48739495798319327</v>
      </c>
      <c r="CD8" s="7"/>
      <c r="FJ8" s="100"/>
      <c r="FK8" s="89"/>
      <c r="FL8" s="89">
        <v>970</v>
      </c>
      <c r="FM8" s="89">
        <v>156000</v>
      </c>
      <c r="FN8" s="145">
        <f t="shared" si="3"/>
        <v>-908.56</v>
      </c>
      <c r="FO8" s="145">
        <f t="shared" si="4"/>
        <v>825481.27359999996</v>
      </c>
      <c r="FP8" s="89">
        <f t="shared" si="0"/>
        <v>-299982.90000000002</v>
      </c>
      <c r="FQ8" s="89">
        <f t="shared" si="1"/>
        <v>89989740292.410019</v>
      </c>
      <c r="FR8" s="89">
        <f t="shared" si="2"/>
        <v>272552463.62400001</v>
      </c>
      <c r="FS8" s="89"/>
      <c r="FT8" s="89"/>
      <c r="FU8" s="89"/>
      <c r="FV8" s="139" t="s">
        <v>158</v>
      </c>
      <c r="FW8" s="149">
        <v>0.35944360803743775</v>
      </c>
      <c r="GH8" s="139" t="s">
        <v>101</v>
      </c>
      <c r="GI8" s="139">
        <v>132744.61540327259</v>
      </c>
      <c r="GS8" s="139" t="s">
        <v>101</v>
      </c>
      <c r="GT8" s="139">
        <v>146002.3354814983</v>
      </c>
      <c r="HC8" s="139" t="s">
        <v>101</v>
      </c>
      <c r="HD8" s="139">
        <v>163823.68608467857</v>
      </c>
      <c r="HM8" s="139" t="s">
        <v>101</v>
      </c>
      <c r="HN8" s="139">
        <v>134530.01124036883</v>
      </c>
      <c r="HW8" s="139" t="s">
        <v>101</v>
      </c>
      <c r="HX8" s="139">
        <v>167869.31814278173</v>
      </c>
      <c r="IG8" s="139" t="s">
        <v>101</v>
      </c>
      <c r="IH8" s="139">
        <v>152261.86516043625</v>
      </c>
      <c r="IQ8" s="139" t="s">
        <v>101</v>
      </c>
      <c r="IR8" s="139">
        <v>193374.64130985833</v>
      </c>
      <c r="JA8" s="139" t="s">
        <v>101</v>
      </c>
      <c r="JB8" s="139">
        <v>125442.01907266649</v>
      </c>
      <c r="JK8" s="139" t="s">
        <v>101</v>
      </c>
      <c r="JL8" s="139">
        <v>137091.57104506079</v>
      </c>
      <c r="JU8" s="139" t="s">
        <v>101</v>
      </c>
      <c r="JV8" s="139">
        <v>170534.47002295157</v>
      </c>
      <c r="KE8" s="139" t="s">
        <v>101</v>
      </c>
      <c r="KF8" s="139">
        <v>145020.55597019306</v>
      </c>
      <c r="KO8" s="139" t="s">
        <v>101</v>
      </c>
      <c r="KP8" s="139">
        <v>182546.08926458118</v>
      </c>
    </row>
    <row r="9" spans="2:306" ht="16" thickBot="1">
      <c r="B9" s="26">
        <v>425000</v>
      </c>
      <c r="C9" s="6">
        <v>3</v>
      </c>
      <c r="D9" s="6">
        <v>2</v>
      </c>
      <c r="E9" s="6">
        <v>1120</v>
      </c>
      <c r="F9" s="6">
        <v>1100</v>
      </c>
      <c r="G9" s="27">
        <v>8</v>
      </c>
      <c r="I9" s="55">
        <v>158000</v>
      </c>
      <c r="J9" s="6">
        <v>3</v>
      </c>
      <c r="K9" s="6">
        <v>2</v>
      </c>
      <c r="L9" s="6">
        <v>1090</v>
      </c>
      <c r="M9" s="6">
        <v>6090</v>
      </c>
      <c r="N9" s="27">
        <v>7</v>
      </c>
      <c r="P9" s="26">
        <v>195000</v>
      </c>
      <c r="Q9" s="57">
        <v>2</v>
      </c>
      <c r="R9" s="6">
        <v>1</v>
      </c>
      <c r="S9" s="6">
        <v>1080</v>
      </c>
      <c r="T9" s="6">
        <v>3899</v>
      </c>
      <c r="U9" s="27">
        <v>8</v>
      </c>
      <c r="W9" s="38">
        <v>175000</v>
      </c>
      <c r="X9" s="34">
        <v>3</v>
      </c>
      <c r="Y9" s="59">
        <v>1</v>
      </c>
      <c r="Z9" s="34">
        <v>1460</v>
      </c>
      <c r="AA9" s="34">
        <v>11880</v>
      </c>
      <c r="AB9" s="39">
        <v>7</v>
      </c>
      <c r="AD9" s="38">
        <v>240000</v>
      </c>
      <c r="AE9" s="34">
        <v>4</v>
      </c>
      <c r="AF9" s="34">
        <v>1</v>
      </c>
      <c r="AG9" s="34">
        <v>1420</v>
      </c>
      <c r="AH9" s="34">
        <v>5382</v>
      </c>
      <c r="AI9" s="62">
        <v>5</v>
      </c>
      <c r="AN9" s="74"/>
      <c r="AO9" s="74"/>
      <c r="AP9" s="74"/>
      <c r="AQ9" s="74"/>
      <c r="AR9" s="74"/>
      <c r="AS9" s="75"/>
      <c r="AT9" s="75"/>
      <c r="AU9" s="74"/>
      <c r="AV9" s="74"/>
      <c r="AW9" s="74"/>
      <c r="AX9" s="74"/>
      <c r="AY9" s="74"/>
      <c r="AZ9" s="76"/>
      <c r="BB9" s="5"/>
      <c r="BC9" s="10" t="s">
        <v>9</v>
      </c>
      <c r="BD9" s="16">
        <f>_xlfn.STDEV.S(B5:B504)</f>
        <v>190264.35053092983</v>
      </c>
      <c r="BE9" s="16"/>
      <c r="BF9" s="6"/>
      <c r="BG9" s="6"/>
      <c r="BH9" s="10" t="s">
        <v>9</v>
      </c>
      <c r="BI9" s="11">
        <f>_xlfn.STDEV.S(E5:E504)</f>
        <v>714.44706144487327</v>
      </c>
      <c r="BJ9" s="21"/>
      <c r="BK9" s="6"/>
      <c r="BL9" s="5"/>
      <c r="BM9" s="53" t="s">
        <v>28</v>
      </c>
      <c r="BN9" s="52">
        <v>119</v>
      </c>
      <c r="BO9" s="64">
        <f>BN9/BN16</f>
        <v>0.23799999999999999</v>
      </c>
      <c r="BP9" s="7"/>
      <c r="BQ9" s="5"/>
      <c r="BR9" s="52" t="s">
        <v>43</v>
      </c>
      <c r="BS9" s="52">
        <v>141</v>
      </c>
      <c r="BT9" s="64">
        <f>BS9/BS17</f>
        <v>0.28199999999999997</v>
      </c>
      <c r="BU9" s="7"/>
      <c r="BV9" s="5"/>
      <c r="BW9" s="52" t="s">
        <v>53</v>
      </c>
      <c r="BX9" s="52">
        <v>2</v>
      </c>
      <c r="BY9" s="64">
        <f>BX9/BX16</f>
        <v>4.0000000000000001E-3</v>
      </c>
      <c r="BZ9" s="6"/>
      <c r="CA9" s="52" t="s">
        <v>63</v>
      </c>
      <c r="CB9" s="52">
        <v>67</v>
      </c>
      <c r="CC9" s="64">
        <f>CB9/CB17</f>
        <v>0.1407563025210084</v>
      </c>
      <c r="CD9" s="7"/>
      <c r="FJ9" s="100"/>
      <c r="FK9" s="89"/>
      <c r="FL9" s="89">
        <v>1090</v>
      </c>
      <c r="FM9" s="89">
        <v>158000</v>
      </c>
      <c r="FN9" s="145">
        <f t="shared" si="3"/>
        <v>-788.56</v>
      </c>
      <c r="FO9" s="145">
        <f t="shared" si="4"/>
        <v>621826.87359999993</v>
      </c>
      <c r="FP9" s="89">
        <f t="shared" si="0"/>
        <v>-297982.90000000002</v>
      </c>
      <c r="FQ9" s="89">
        <f t="shared" si="1"/>
        <v>88793808692.410019</v>
      </c>
      <c r="FR9" s="89">
        <f t="shared" si="2"/>
        <v>234977395.62400001</v>
      </c>
      <c r="FS9" s="89"/>
      <c r="FT9" s="89"/>
      <c r="FU9" s="89"/>
      <c r="FV9" s="139" t="s">
        <v>159</v>
      </c>
      <c r="FW9" s="139">
        <v>0.35815735022225192</v>
      </c>
      <c r="GH9" s="146" t="s">
        <v>160</v>
      </c>
      <c r="GI9" s="146">
        <v>79</v>
      </c>
      <c r="GS9" s="146" t="s">
        <v>160</v>
      </c>
      <c r="GT9" s="146">
        <v>250</v>
      </c>
      <c r="HC9" s="146" t="s">
        <v>160</v>
      </c>
      <c r="HD9" s="146">
        <v>171</v>
      </c>
      <c r="HM9" s="146" t="s">
        <v>160</v>
      </c>
      <c r="HN9" s="146">
        <v>233</v>
      </c>
      <c r="HW9" s="146" t="s">
        <v>160</v>
      </c>
      <c r="HX9" s="146">
        <v>241</v>
      </c>
      <c r="IG9" s="146" t="s">
        <v>160</v>
      </c>
      <c r="IH9" s="146">
        <v>26</v>
      </c>
      <c r="IQ9" s="146" t="s">
        <v>160</v>
      </c>
      <c r="IR9" s="146">
        <v>8</v>
      </c>
      <c r="JA9" s="146" t="s">
        <v>160</v>
      </c>
      <c r="JB9" s="146">
        <v>54</v>
      </c>
      <c r="JK9" s="146" t="s">
        <v>160</v>
      </c>
      <c r="JL9" s="146">
        <v>232</v>
      </c>
      <c r="JU9" s="146" t="s">
        <v>160</v>
      </c>
      <c r="JV9" s="146">
        <v>141</v>
      </c>
      <c r="KE9" s="146" t="s">
        <v>160</v>
      </c>
      <c r="KF9" s="146">
        <v>55</v>
      </c>
      <c r="KO9" s="146" t="s">
        <v>160</v>
      </c>
      <c r="KP9" s="146">
        <v>10</v>
      </c>
    </row>
    <row r="10" spans="2:306">
      <c r="B10" s="26">
        <v>655000</v>
      </c>
      <c r="C10" s="6">
        <v>2</v>
      </c>
      <c r="D10" s="6">
        <v>1</v>
      </c>
      <c r="E10" s="6">
        <v>1450</v>
      </c>
      <c r="F10" s="6">
        <v>15798</v>
      </c>
      <c r="G10" s="27">
        <v>7</v>
      </c>
      <c r="I10" s="55">
        <v>174500</v>
      </c>
      <c r="J10" s="6">
        <v>2</v>
      </c>
      <c r="K10" s="6">
        <v>2</v>
      </c>
      <c r="L10" s="6">
        <v>1240</v>
      </c>
      <c r="M10" s="6">
        <v>2689</v>
      </c>
      <c r="N10" s="27">
        <v>7</v>
      </c>
      <c r="P10" s="26">
        <v>199988</v>
      </c>
      <c r="Q10" s="57">
        <v>2</v>
      </c>
      <c r="R10" s="6">
        <v>1</v>
      </c>
      <c r="S10" s="6">
        <v>860</v>
      </c>
      <c r="T10" s="6">
        <v>5000</v>
      </c>
      <c r="U10" s="27">
        <v>7</v>
      </c>
      <c r="W10" s="38">
        <v>179000</v>
      </c>
      <c r="X10" s="34">
        <v>4</v>
      </c>
      <c r="Y10" s="59">
        <v>1</v>
      </c>
      <c r="Z10" s="34">
        <v>1790</v>
      </c>
      <c r="AA10" s="34">
        <v>7175</v>
      </c>
      <c r="AB10" s="39">
        <v>6</v>
      </c>
      <c r="AD10" s="38">
        <v>265000</v>
      </c>
      <c r="AE10" s="34">
        <v>2</v>
      </c>
      <c r="AF10" s="34">
        <v>1</v>
      </c>
      <c r="AG10" s="34">
        <v>910</v>
      </c>
      <c r="AH10" s="34">
        <v>4600</v>
      </c>
      <c r="AI10" s="62">
        <v>5</v>
      </c>
      <c r="AL10" s="171" t="s">
        <v>2</v>
      </c>
      <c r="AM10" s="174" t="s">
        <v>74</v>
      </c>
      <c r="AN10" s="175"/>
      <c r="AO10" s="70">
        <f>AVERAGE(W5:W237)</f>
        <v>385150.81545064377</v>
      </c>
      <c r="AP10" s="70">
        <f>_xlfn.STDEV.S(W5:W237)</f>
        <v>150713.38260012554</v>
      </c>
      <c r="AQ10" s="69">
        <f>MEDIAN(W5:W237)</f>
        <v>360000</v>
      </c>
      <c r="AR10" s="69">
        <f>AP10*AP10</f>
        <v>22714523694.771824</v>
      </c>
      <c r="AS10" s="72">
        <f>AVERAGE(Z5:Z237)</f>
        <v>1453.1030042918455</v>
      </c>
      <c r="AT10" s="72">
        <f>_xlfn.STDEV.S(Z5:Z237)</f>
        <v>460.14074649585524</v>
      </c>
      <c r="AU10" s="69">
        <f>MEDIAN(Z5:Z237)</f>
        <v>1410</v>
      </c>
      <c r="AV10" s="69">
        <f>AT10*AT10</f>
        <v>211729.50658576292</v>
      </c>
      <c r="AW10" s="72">
        <f>AVERAGE(AA5:AA237)</f>
        <v>12921.351931330471</v>
      </c>
      <c r="AX10" s="72">
        <f>_xlfn.STDEV.S(AA5:AA237)</f>
        <v>27578.667210515614</v>
      </c>
      <c r="AY10" s="69">
        <f>MEDIAN(AA5:AA237)</f>
        <v>7455</v>
      </c>
      <c r="AZ10" s="69">
        <f>AX10*AX10</f>
        <v>760582885.10836911</v>
      </c>
      <c r="BB10" s="5"/>
      <c r="BC10" s="10" t="s">
        <v>10</v>
      </c>
      <c r="BD10" s="11">
        <f>BD9/BD8</f>
        <v>0.41726199163592798</v>
      </c>
      <c r="BE10" s="12"/>
      <c r="BF10" s="6"/>
      <c r="BG10" s="6"/>
      <c r="BH10" s="10" t="s">
        <v>10</v>
      </c>
      <c r="BI10" s="11">
        <f>BI9/BI8</f>
        <v>0.38031633881530175</v>
      </c>
      <c r="BJ10" s="22"/>
      <c r="BK10" s="6"/>
      <c r="BL10" s="5"/>
      <c r="BM10" s="53" t="s">
        <v>29</v>
      </c>
      <c r="BN10" s="52">
        <v>93</v>
      </c>
      <c r="BO10" s="64">
        <f>BN10/BN16</f>
        <v>0.186</v>
      </c>
      <c r="BP10" s="7"/>
      <c r="BQ10" s="5"/>
      <c r="BR10" s="52" t="s">
        <v>44</v>
      </c>
      <c r="BS10" s="52">
        <v>112</v>
      </c>
      <c r="BT10" s="64">
        <f>BS10/BS17</f>
        <v>0.224</v>
      </c>
      <c r="BU10" s="7"/>
      <c r="BV10" s="5"/>
      <c r="BW10" s="52" t="s">
        <v>54</v>
      </c>
      <c r="BX10" s="52">
        <v>0</v>
      </c>
      <c r="BY10" s="64">
        <v>0</v>
      </c>
      <c r="BZ10" s="6"/>
      <c r="CA10" s="52" t="s">
        <v>64</v>
      </c>
      <c r="CB10" s="66">
        <v>16</v>
      </c>
      <c r="CC10" s="64">
        <f>CB10/CB17</f>
        <v>3.3613445378151259E-2</v>
      </c>
      <c r="CD10" s="7"/>
      <c r="FJ10" s="100"/>
      <c r="FK10" s="89"/>
      <c r="FL10" s="89">
        <v>1240</v>
      </c>
      <c r="FM10" s="89">
        <v>174500</v>
      </c>
      <c r="FN10" s="145">
        <f t="shared" si="3"/>
        <v>-638.55999999999995</v>
      </c>
      <c r="FO10" s="145">
        <f t="shared" si="4"/>
        <v>407758.87359999993</v>
      </c>
      <c r="FP10" s="89">
        <f t="shared" si="0"/>
        <v>-281482.90000000002</v>
      </c>
      <c r="FQ10" s="89">
        <f t="shared" si="1"/>
        <v>79232622992.410019</v>
      </c>
      <c r="FR10" s="89">
        <f t="shared" si="2"/>
        <v>179743720.62400001</v>
      </c>
      <c r="FS10" s="89"/>
      <c r="FT10" s="89"/>
      <c r="FU10" s="89"/>
      <c r="FV10" s="139" t="s">
        <v>101</v>
      </c>
      <c r="FW10" s="139">
        <v>152430.44203473732</v>
      </c>
    </row>
    <row r="11" spans="2:306" ht="16" thickBot="1">
      <c r="B11" s="26">
        <v>455000</v>
      </c>
      <c r="C11" s="6">
        <v>4</v>
      </c>
      <c r="D11" s="6">
        <v>2</v>
      </c>
      <c r="E11" s="6">
        <v>3360</v>
      </c>
      <c r="F11" s="6">
        <v>7685</v>
      </c>
      <c r="G11" s="27">
        <v>9</v>
      </c>
      <c r="I11" s="55">
        <v>175000</v>
      </c>
      <c r="J11" s="6">
        <v>3</v>
      </c>
      <c r="K11" s="6">
        <v>1</v>
      </c>
      <c r="L11" s="6">
        <v>1460</v>
      </c>
      <c r="M11" s="6">
        <v>11880</v>
      </c>
      <c r="N11" s="27">
        <v>7</v>
      </c>
      <c r="P11" s="26">
        <v>210000</v>
      </c>
      <c r="Q11" s="57">
        <v>2</v>
      </c>
      <c r="R11" s="6">
        <v>1</v>
      </c>
      <c r="S11" s="6">
        <v>900</v>
      </c>
      <c r="T11" s="6">
        <v>5000</v>
      </c>
      <c r="U11" s="27">
        <v>6</v>
      </c>
      <c r="W11" s="38">
        <v>179900</v>
      </c>
      <c r="X11" s="34">
        <v>3</v>
      </c>
      <c r="Y11" s="59">
        <v>1</v>
      </c>
      <c r="Z11" s="34">
        <v>1010</v>
      </c>
      <c r="AA11" s="34">
        <v>9920</v>
      </c>
      <c r="AB11" s="39">
        <v>6</v>
      </c>
      <c r="AD11" s="38">
        <v>517534</v>
      </c>
      <c r="AE11" s="34">
        <v>2</v>
      </c>
      <c r="AF11" s="34">
        <v>1</v>
      </c>
      <c r="AG11" s="34">
        <v>833</v>
      </c>
      <c r="AH11" s="34">
        <v>143947</v>
      </c>
      <c r="AI11" s="62">
        <v>5</v>
      </c>
      <c r="AL11" s="180"/>
      <c r="AM11" s="176" t="s">
        <v>75</v>
      </c>
      <c r="AN11" s="177"/>
      <c r="AO11" s="70">
        <f>AVERAGE(W238:W478)</f>
        <v>504608.6846473029</v>
      </c>
      <c r="AP11" s="70">
        <f>_xlfn.STDEV.S(W238:W478)</f>
        <v>197806.02882297806</v>
      </c>
      <c r="AQ11" s="69">
        <f>MEDIAN(W238:W478)</f>
        <v>465950</v>
      </c>
      <c r="AR11" s="69">
        <f>AP11*AP11</f>
        <v>39127225038.716827</v>
      </c>
      <c r="AS11" s="72">
        <f>AVERAGE(Z238:Z478)</f>
        <v>2192.1452282157675</v>
      </c>
      <c r="AT11" s="72">
        <f>_xlfn.STDEV.S(Z238:Z478)</f>
        <v>643.00902636553394</v>
      </c>
      <c r="AU11" s="69">
        <f>MEDIAN(Z238:Z478)</f>
        <v>2120</v>
      </c>
      <c r="AV11" s="69">
        <f>AT11*AT11</f>
        <v>413460.60798755195</v>
      </c>
      <c r="AW11" s="72">
        <f>AVERAGE(AA238:AA478)</f>
        <v>18891.327800829877</v>
      </c>
      <c r="AX11" s="72">
        <f>_xlfn.STDEV.S(AA238:AA478)</f>
        <v>46083.980015795787</v>
      </c>
      <c r="AY11" s="69">
        <f>MEDIAN(AA238:AA478)</f>
        <v>7658</v>
      </c>
      <c r="AZ11" s="69">
        <f>AX11*AX11</f>
        <v>2123733214.0962656</v>
      </c>
      <c r="BB11" s="5"/>
      <c r="BC11" s="10" t="s">
        <v>17</v>
      </c>
      <c r="BD11" s="17">
        <f>_xlfn.QUARTILE.EXC(B5:B504,1)</f>
        <v>310250</v>
      </c>
      <c r="BE11" s="17"/>
      <c r="BF11" s="6"/>
      <c r="BG11" s="6"/>
      <c r="BH11" s="6"/>
      <c r="BI11" s="6"/>
      <c r="BJ11" s="7"/>
      <c r="BK11" s="6"/>
      <c r="BL11" s="5"/>
      <c r="BM11" s="53" t="s">
        <v>30</v>
      </c>
      <c r="BN11" s="52">
        <v>68</v>
      </c>
      <c r="BO11" s="64">
        <f>BN11/BN16</f>
        <v>0.13600000000000001</v>
      </c>
      <c r="BP11" s="7"/>
      <c r="BQ11" s="5"/>
      <c r="BR11" s="52" t="s">
        <v>45</v>
      </c>
      <c r="BS11" s="52">
        <v>39</v>
      </c>
      <c r="BT11" s="64">
        <f>BS11/BS17</f>
        <v>7.8E-2</v>
      </c>
      <c r="BU11" s="7"/>
      <c r="BV11" s="5"/>
      <c r="BW11" s="52" t="s">
        <v>55</v>
      </c>
      <c r="BX11" s="52">
        <v>10</v>
      </c>
      <c r="BY11" s="64">
        <f>BX11/BX16</f>
        <v>0.02</v>
      </c>
      <c r="BZ11" s="6"/>
      <c r="CA11" s="52" t="s">
        <v>65</v>
      </c>
      <c r="CB11" s="66">
        <v>6</v>
      </c>
      <c r="CC11" s="64">
        <f>CB11/CB17</f>
        <v>1.2605042016806723E-2</v>
      </c>
      <c r="CD11" s="7"/>
      <c r="FJ11" s="100"/>
      <c r="FK11" s="89"/>
      <c r="FL11" s="89">
        <v>1460</v>
      </c>
      <c r="FM11" s="89">
        <v>175000</v>
      </c>
      <c r="FN11" s="145">
        <f t="shared" si="3"/>
        <v>-418.55999999999995</v>
      </c>
      <c r="FO11" s="145">
        <f t="shared" si="4"/>
        <v>175192.47359999997</v>
      </c>
      <c r="FP11" s="89">
        <f t="shared" si="0"/>
        <v>-280982.90000000002</v>
      </c>
      <c r="FQ11" s="89">
        <f t="shared" si="1"/>
        <v>78951390092.410019</v>
      </c>
      <c r="FR11" s="89">
        <f t="shared" si="2"/>
        <v>117608202.624</v>
      </c>
      <c r="FS11" s="89"/>
      <c r="FT11" s="89"/>
      <c r="FU11" s="89"/>
      <c r="FV11" s="146" t="s">
        <v>160</v>
      </c>
      <c r="FW11" s="146">
        <v>500</v>
      </c>
      <c r="GH11" t="s">
        <v>161</v>
      </c>
      <c r="GS11" t="s">
        <v>161</v>
      </c>
      <c r="HC11" t="s">
        <v>161</v>
      </c>
      <c r="HM11" t="s">
        <v>161</v>
      </c>
      <c r="HW11" t="s">
        <v>161</v>
      </c>
      <c r="IG11" t="s">
        <v>161</v>
      </c>
      <c r="IQ11" t="s">
        <v>161</v>
      </c>
      <c r="JA11" t="s">
        <v>161</v>
      </c>
      <c r="JK11" t="s">
        <v>161</v>
      </c>
      <c r="JU11" t="s">
        <v>161</v>
      </c>
      <c r="KE11" t="s">
        <v>161</v>
      </c>
      <c r="KO11" t="s">
        <v>161</v>
      </c>
    </row>
    <row r="12" spans="2:306">
      <c r="B12" s="26">
        <v>304900</v>
      </c>
      <c r="C12" s="6">
        <v>4</v>
      </c>
      <c r="D12" s="6">
        <v>1</v>
      </c>
      <c r="E12" s="6">
        <v>2600</v>
      </c>
      <c r="F12" s="6">
        <v>11325</v>
      </c>
      <c r="G12" s="27">
        <v>7</v>
      </c>
      <c r="I12" s="55">
        <v>179000</v>
      </c>
      <c r="J12" s="6">
        <v>4</v>
      </c>
      <c r="K12" s="6">
        <v>1</v>
      </c>
      <c r="L12" s="6">
        <v>1790</v>
      </c>
      <c r="M12" s="6">
        <v>7175</v>
      </c>
      <c r="N12" s="27">
        <v>6</v>
      </c>
      <c r="P12" s="26">
        <v>215000</v>
      </c>
      <c r="Q12" s="57">
        <v>2</v>
      </c>
      <c r="R12" s="6">
        <v>1</v>
      </c>
      <c r="S12" s="6">
        <v>710</v>
      </c>
      <c r="T12" s="6">
        <v>7200</v>
      </c>
      <c r="U12" s="27">
        <v>6</v>
      </c>
      <c r="W12" s="38">
        <v>180000</v>
      </c>
      <c r="X12" s="34">
        <v>2</v>
      </c>
      <c r="Y12" s="59">
        <v>1</v>
      </c>
      <c r="Z12" s="34">
        <v>770</v>
      </c>
      <c r="AA12" s="34">
        <v>10000</v>
      </c>
      <c r="AB12" s="39">
        <v>6</v>
      </c>
      <c r="AD12" s="38">
        <v>658000</v>
      </c>
      <c r="AE12" s="34">
        <v>2</v>
      </c>
      <c r="AF12" s="34">
        <v>1</v>
      </c>
      <c r="AG12" s="34">
        <v>1010</v>
      </c>
      <c r="AH12" s="34">
        <v>14244</v>
      </c>
      <c r="AI12" s="62">
        <v>5</v>
      </c>
      <c r="AL12" s="181"/>
      <c r="AM12" s="151" t="s">
        <v>76</v>
      </c>
      <c r="AN12" s="152"/>
      <c r="AO12" s="70">
        <f>AVERAGE(W479:W504)</f>
        <v>640024.5384615385</v>
      </c>
      <c r="AP12" s="70">
        <f>_xlfn.STDEV.S(479:504)</f>
        <v>26287328064.553528</v>
      </c>
      <c r="AQ12" s="69">
        <f>MEDIAN(W479:W504)</f>
        <v>650500</v>
      </c>
      <c r="AR12" s="69">
        <f>AP12*AP12</f>
        <v>6.9102361677346347E+20</v>
      </c>
      <c r="AS12" s="72">
        <f>AVERAGE(Z479:Z504)</f>
        <v>2784.6153846153848</v>
      </c>
      <c r="AT12" s="72">
        <f>_xlfn.STDEV.S(Z479:Z504)</f>
        <v>874.88619040069761</v>
      </c>
      <c r="AU12" s="69">
        <f>MEDIAN(Z479:Z504)</f>
        <v>2955</v>
      </c>
      <c r="AV12" s="69">
        <f>AT12*AT12</f>
        <v>765425.84615384566</v>
      </c>
      <c r="AW12" s="72">
        <f>AVERAGE(AA479:AA504)</f>
        <v>28093.307692307691</v>
      </c>
      <c r="AX12" s="72">
        <f>_xlfn.STDEV.S(AA479:AA504)</f>
        <v>86434.717210514078</v>
      </c>
      <c r="AY12" s="69">
        <f>MEDIAN(AA479:AA504)</f>
        <v>5814.5</v>
      </c>
      <c r="AZ12" s="69">
        <f>AX12*AX12</f>
        <v>7470960339.2615385</v>
      </c>
      <c r="BB12" s="5"/>
      <c r="BC12" s="10" t="s">
        <v>18</v>
      </c>
      <c r="BD12" s="17">
        <f>_xlfn.QUARTILE.EXC(B5:B504,2)</f>
        <v>414625</v>
      </c>
      <c r="BE12" s="17"/>
      <c r="BF12" s="6"/>
      <c r="BG12" s="6"/>
      <c r="BH12" s="6"/>
      <c r="BI12" s="6"/>
      <c r="BJ12" s="7"/>
      <c r="BK12" s="6"/>
      <c r="BL12" s="5"/>
      <c r="BM12" s="53" t="s">
        <v>31</v>
      </c>
      <c r="BN12" s="52">
        <v>43</v>
      </c>
      <c r="BO12" s="64">
        <f>BN12/BN16</f>
        <v>8.5999999999999993E-2</v>
      </c>
      <c r="BP12" s="7"/>
      <c r="BQ12" s="5"/>
      <c r="BR12" s="52" t="s">
        <v>46</v>
      </c>
      <c r="BS12" s="52">
        <v>27</v>
      </c>
      <c r="BT12" s="64">
        <f>BS12/BS17</f>
        <v>5.3999999999999999E-2</v>
      </c>
      <c r="BU12" s="7"/>
      <c r="BV12" s="5"/>
      <c r="BW12" s="52" t="s">
        <v>56</v>
      </c>
      <c r="BX12" s="52">
        <v>0</v>
      </c>
      <c r="BY12" s="64">
        <v>0</v>
      </c>
      <c r="BZ12" s="6"/>
      <c r="CA12" s="52" t="s">
        <v>66</v>
      </c>
      <c r="CB12" s="66">
        <v>3</v>
      </c>
      <c r="CC12" s="64">
        <f>CB12/CB17</f>
        <v>6.3025210084033615E-3</v>
      </c>
      <c r="CD12" s="7"/>
      <c r="FJ12" s="100"/>
      <c r="FK12" s="89"/>
      <c r="FL12" s="89">
        <v>1790</v>
      </c>
      <c r="FM12" s="89">
        <v>179000</v>
      </c>
      <c r="FN12" s="145">
        <f t="shared" si="3"/>
        <v>-88.559999999999945</v>
      </c>
      <c r="FO12" s="145">
        <f t="shared" si="4"/>
        <v>7842.8735999999899</v>
      </c>
      <c r="FP12" s="89">
        <f t="shared" si="0"/>
        <v>-276982.90000000002</v>
      </c>
      <c r="FQ12" s="89">
        <f t="shared" si="1"/>
        <v>76719526892.410019</v>
      </c>
      <c r="FR12" s="89">
        <f t="shared" si="2"/>
        <v>24529605.623999987</v>
      </c>
      <c r="FS12" s="89"/>
      <c r="FT12" s="89"/>
      <c r="FU12" s="89"/>
      <c r="GH12" s="147"/>
      <c r="GI12" s="147" t="s">
        <v>165</v>
      </c>
      <c r="GJ12" s="147" t="s">
        <v>166</v>
      </c>
      <c r="GK12" s="147" t="s">
        <v>167</v>
      </c>
      <c r="GL12" s="147" t="s">
        <v>168</v>
      </c>
      <c r="GM12" s="147" t="s">
        <v>169</v>
      </c>
      <c r="GS12" s="147"/>
      <c r="GT12" s="147" t="s">
        <v>165</v>
      </c>
      <c r="GU12" s="147" t="s">
        <v>166</v>
      </c>
      <c r="GV12" s="147" t="s">
        <v>167</v>
      </c>
      <c r="GW12" s="147" t="s">
        <v>168</v>
      </c>
      <c r="GX12" s="147" t="s">
        <v>169</v>
      </c>
      <c r="HC12" s="147"/>
      <c r="HD12" s="147" t="s">
        <v>165</v>
      </c>
      <c r="HE12" s="147" t="s">
        <v>166</v>
      </c>
      <c r="HF12" s="147" t="s">
        <v>167</v>
      </c>
      <c r="HG12" s="147" t="s">
        <v>168</v>
      </c>
      <c r="HH12" s="147" t="s">
        <v>169</v>
      </c>
      <c r="HM12" s="147"/>
      <c r="HN12" s="147" t="s">
        <v>165</v>
      </c>
      <c r="HO12" s="147" t="s">
        <v>166</v>
      </c>
      <c r="HP12" s="147" t="s">
        <v>167</v>
      </c>
      <c r="HQ12" s="147" t="s">
        <v>168</v>
      </c>
      <c r="HR12" s="147" t="s">
        <v>169</v>
      </c>
      <c r="HW12" s="147"/>
      <c r="HX12" s="147" t="s">
        <v>165</v>
      </c>
      <c r="HY12" s="147" t="s">
        <v>166</v>
      </c>
      <c r="HZ12" s="147" t="s">
        <v>167</v>
      </c>
      <c r="IA12" s="147" t="s">
        <v>168</v>
      </c>
      <c r="IB12" s="147" t="s">
        <v>169</v>
      </c>
      <c r="IG12" s="147"/>
      <c r="IH12" s="147" t="s">
        <v>165</v>
      </c>
      <c r="II12" s="147" t="s">
        <v>166</v>
      </c>
      <c r="IJ12" s="147" t="s">
        <v>167</v>
      </c>
      <c r="IK12" s="147" t="s">
        <v>168</v>
      </c>
      <c r="IL12" s="147" t="s">
        <v>169</v>
      </c>
      <c r="IQ12" s="147"/>
      <c r="IR12" s="147" t="s">
        <v>165</v>
      </c>
      <c r="IS12" s="147" t="s">
        <v>166</v>
      </c>
      <c r="IT12" s="147" t="s">
        <v>167</v>
      </c>
      <c r="IU12" s="147" t="s">
        <v>168</v>
      </c>
      <c r="IV12" s="147" t="s">
        <v>169</v>
      </c>
      <c r="JA12" s="147"/>
      <c r="JB12" s="147" t="s">
        <v>165</v>
      </c>
      <c r="JC12" s="147" t="s">
        <v>166</v>
      </c>
      <c r="JD12" s="147" t="s">
        <v>167</v>
      </c>
      <c r="JE12" s="147" t="s">
        <v>168</v>
      </c>
      <c r="JF12" s="147" t="s">
        <v>169</v>
      </c>
      <c r="JK12" s="147"/>
      <c r="JL12" s="147" t="s">
        <v>165</v>
      </c>
      <c r="JM12" s="147" t="s">
        <v>166</v>
      </c>
      <c r="JN12" s="147" t="s">
        <v>167</v>
      </c>
      <c r="JO12" s="147" t="s">
        <v>168</v>
      </c>
      <c r="JP12" s="147" t="s">
        <v>169</v>
      </c>
      <c r="JU12" s="147"/>
      <c r="JV12" s="147" t="s">
        <v>165</v>
      </c>
      <c r="JW12" s="147" t="s">
        <v>166</v>
      </c>
      <c r="JX12" s="147" t="s">
        <v>167</v>
      </c>
      <c r="JY12" s="147" t="s">
        <v>168</v>
      </c>
      <c r="JZ12" s="147" t="s">
        <v>169</v>
      </c>
      <c r="KE12" s="147"/>
      <c r="KF12" s="147" t="s">
        <v>165</v>
      </c>
      <c r="KG12" s="147" t="s">
        <v>166</v>
      </c>
      <c r="KH12" s="147" t="s">
        <v>167</v>
      </c>
      <c r="KI12" s="147" t="s">
        <v>168</v>
      </c>
      <c r="KJ12" s="147" t="s">
        <v>169</v>
      </c>
      <c r="KO12" s="147"/>
      <c r="KP12" s="147" t="s">
        <v>165</v>
      </c>
      <c r="KQ12" s="147" t="s">
        <v>166</v>
      </c>
      <c r="KR12" s="147" t="s">
        <v>167</v>
      </c>
      <c r="KS12" s="147" t="s">
        <v>168</v>
      </c>
      <c r="KT12" s="147" t="s">
        <v>169</v>
      </c>
    </row>
    <row r="13" spans="2:306" ht="16" thickBot="1">
      <c r="B13" s="26">
        <v>404000</v>
      </c>
      <c r="C13" s="6">
        <v>3</v>
      </c>
      <c r="D13" s="6">
        <v>1</v>
      </c>
      <c r="E13" s="6">
        <v>2030</v>
      </c>
      <c r="F13" s="6">
        <v>8880</v>
      </c>
      <c r="G13" s="27">
        <v>7</v>
      </c>
      <c r="I13" s="55">
        <v>179900</v>
      </c>
      <c r="J13" s="6">
        <v>3</v>
      </c>
      <c r="K13" s="6">
        <v>1</v>
      </c>
      <c r="L13" s="6">
        <v>1010</v>
      </c>
      <c r="M13" s="6">
        <v>9920</v>
      </c>
      <c r="N13" s="27">
        <v>6</v>
      </c>
      <c r="P13" s="26">
        <v>217000</v>
      </c>
      <c r="Q13" s="57">
        <v>2</v>
      </c>
      <c r="R13" s="6">
        <v>1</v>
      </c>
      <c r="S13" s="6">
        <v>730</v>
      </c>
      <c r="T13" s="6">
        <v>2400</v>
      </c>
      <c r="U13" s="27">
        <v>5</v>
      </c>
      <c r="W13" s="38">
        <v>180000</v>
      </c>
      <c r="X13" s="34">
        <v>2</v>
      </c>
      <c r="Y13" s="59">
        <v>1</v>
      </c>
      <c r="Z13" s="34">
        <v>960</v>
      </c>
      <c r="AA13" s="34">
        <v>87991</v>
      </c>
      <c r="AB13" s="39">
        <v>5</v>
      </c>
      <c r="AD13" s="38">
        <v>125000</v>
      </c>
      <c r="AE13" s="34">
        <v>3</v>
      </c>
      <c r="AF13" s="34">
        <v>1</v>
      </c>
      <c r="AG13" s="34">
        <v>1230</v>
      </c>
      <c r="AH13" s="34">
        <v>4800</v>
      </c>
      <c r="AI13" s="62">
        <v>6</v>
      </c>
      <c r="AM13" s="79"/>
      <c r="AN13" s="80"/>
      <c r="AO13" s="74"/>
      <c r="AP13" s="74"/>
      <c r="AQ13" s="74"/>
      <c r="AR13" s="74"/>
      <c r="AS13" s="75"/>
      <c r="AT13" s="75"/>
      <c r="AU13" s="74"/>
      <c r="AV13" s="74"/>
      <c r="AW13" s="74"/>
      <c r="AX13" s="74"/>
      <c r="AY13" s="74"/>
      <c r="AZ13" s="76"/>
      <c r="BB13" s="5"/>
      <c r="BC13" s="10" t="s">
        <v>19</v>
      </c>
      <c r="BD13" s="17">
        <f>_xlfn.QUARTILE.EXC(B5:B504,3)</f>
        <v>569337.5</v>
      </c>
      <c r="BE13" s="17"/>
      <c r="BF13" s="6"/>
      <c r="BG13" s="6"/>
      <c r="BH13" s="6"/>
      <c r="BI13" s="6"/>
      <c r="BJ13" s="7"/>
      <c r="BK13" s="6"/>
      <c r="BL13" s="5"/>
      <c r="BM13" s="53" t="s">
        <v>32</v>
      </c>
      <c r="BN13" s="52">
        <v>28</v>
      </c>
      <c r="BO13" s="64">
        <f>BN13/BN16</f>
        <v>5.6000000000000001E-2</v>
      </c>
      <c r="BP13" s="7"/>
      <c r="BQ13" s="5"/>
      <c r="BR13" s="52" t="s">
        <v>47</v>
      </c>
      <c r="BS13" s="52">
        <v>12</v>
      </c>
      <c r="BT13" s="64">
        <f>BS13/BS17</f>
        <v>2.4E-2</v>
      </c>
      <c r="BU13" s="7"/>
      <c r="BV13" s="5"/>
      <c r="BW13" s="52" t="s">
        <v>57</v>
      </c>
      <c r="BX13" s="52">
        <v>0</v>
      </c>
      <c r="BY13" s="64">
        <v>0</v>
      </c>
      <c r="BZ13" s="6"/>
      <c r="CA13" s="52" t="s">
        <v>67</v>
      </c>
      <c r="CB13" s="66">
        <v>8</v>
      </c>
      <c r="CC13" s="64">
        <f>CB13/CB17</f>
        <v>1.680672268907563E-2</v>
      </c>
      <c r="CD13" s="7"/>
      <c r="FJ13" s="100"/>
      <c r="FK13" s="89"/>
      <c r="FL13" s="89">
        <v>1010</v>
      </c>
      <c r="FM13" s="89">
        <v>179900</v>
      </c>
      <c r="FN13" s="145">
        <f t="shared" si="3"/>
        <v>-868.56</v>
      </c>
      <c r="FO13" s="145">
        <f t="shared" si="4"/>
        <v>754396.47359999991</v>
      </c>
      <c r="FP13" s="89">
        <f t="shared" si="0"/>
        <v>-276082.90000000002</v>
      </c>
      <c r="FQ13" s="89">
        <f t="shared" si="1"/>
        <v>76221767672.410019</v>
      </c>
      <c r="FR13" s="89">
        <f t="shared" si="2"/>
        <v>239794563.62400001</v>
      </c>
      <c r="FS13" s="89"/>
      <c r="FT13" s="89"/>
      <c r="FU13" s="89"/>
      <c r="FV13" t="s">
        <v>161</v>
      </c>
      <c r="GH13" s="139" t="s">
        <v>162</v>
      </c>
      <c r="GI13" s="139">
        <v>1</v>
      </c>
      <c r="GJ13" s="139">
        <v>701565859510.64233</v>
      </c>
      <c r="GK13" s="139">
        <v>701565859510.64233</v>
      </c>
      <c r="GL13" s="139">
        <v>39.813890670536104</v>
      </c>
      <c r="GM13" s="139">
        <v>1.6304472108892216E-8</v>
      </c>
      <c r="GS13" s="139" t="s">
        <v>162</v>
      </c>
      <c r="GT13" s="139">
        <v>1</v>
      </c>
      <c r="GU13" s="139">
        <v>2973906683968.0625</v>
      </c>
      <c r="GV13" s="139">
        <v>2973906683968.0625</v>
      </c>
      <c r="GW13" s="139">
        <v>139.51076854757122</v>
      </c>
      <c r="GX13" s="139">
        <v>7.725012649801372E-26</v>
      </c>
      <c r="HC13" s="139" t="s">
        <v>162</v>
      </c>
      <c r="HD13" s="139">
        <v>1</v>
      </c>
      <c r="HE13" s="139">
        <v>2257556082251.0371</v>
      </c>
      <c r="HF13" s="139">
        <v>2257556082251.0371</v>
      </c>
      <c r="HG13" s="139">
        <v>84.117268369618571</v>
      </c>
      <c r="HH13" s="139">
        <v>1.5752395637225347E-16</v>
      </c>
      <c r="HM13" s="139" t="s">
        <v>162</v>
      </c>
      <c r="HN13" s="139">
        <v>1</v>
      </c>
      <c r="HO13" s="139">
        <v>1089056670665.9658</v>
      </c>
      <c r="HP13" s="139">
        <v>1089056670665.9658</v>
      </c>
      <c r="HQ13" s="139">
        <v>60.174449038438041</v>
      </c>
      <c r="HR13" s="139">
        <v>2.770970951014101E-13</v>
      </c>
      <c r="HW13" s="139" t="s">
        <v>162</v>
      </c>
      <c r="HX13" s="139">
        <v>1</v>
      </c>
      <c r="HY13" s="139">
        <v>2655488203572.3662</v>
      </c>
      <c r="HZ13" s="139">
        <v>2655488203572.3662</v>
      </c>
      <c r="IA13" s="139">
        <v>94.232719265964832</v>
      </c>
      <c r="IB13" s="139">
        <v>5.3989489277061656E-19</v>
      </c>
      <c r="IG13" s="139" t="s">
        <v>162</v>
      </c>
      <c r="IH13" s="139">
        <v>1</v>
      </c>
      <c r="II13" s="139">
        <v>227854406345.22461</v>
      </c>
      <c r="IJ13" s="139">
        <v>227854406345.22461</v>
      </c>
      <c r="IK13" s="139">
        <v>9.8282261386027656</v>
      </c>
      <c r="IL13" s="139">
        <v>4.4932139445132213E-3</v>
      </c>
      <c r="IQ13" s="139" t="s">
        <v>162</v>
      </c>
      <c r="IR13" s="139">
        <v>1</v>
      </c>
      <c r="IS13" s="139">
        <v>4403337601.2018433</v>
      </c>
      <c r="IT13" s="139">
        <v>4403337601.2018433</v>
      </c>
      <c r="IU13" s="139">
        <v>0.11775597198096967</v>
      </c>
      <c r="IV13" s="139">
        <v>0.74318507036798076</v>
      </c>
      <c r="JA13" s="139" t="s">
        <v>162</v>
      </c>
      <c r="JB13" s="139">
        <v>1</v>
      </c>
      <c r="JC13" s="139">
        <v>58266794287.621582</v>
      </c>
      <c r="JD13" s="139">
        <v>58266794287.621582</v>
      </c>
      <c r="JE13" s="139">
        <v>3.7028409117991248</v>
      </c>
      <c r="JF13" s="139">
        <v>5.9800217810946958E-2</v>
      </c>
      <c r="JK13" s="139" t="s">
        <v>162</v>
      </c>
      <c r="JL13" s="139">
        <v>1</v>
      </c>
      <c r="JM13" s="139">
        <v>524476225927.31689</v>
      </c>
      <c r="JN13" s="139">
        <v>524476225927.31689</v>
      </c>
      <c r="JO13" s="139">
        <v>27.906431165896755</v>
      </c>
      <c r="JP13" s="139">
        <v>2.9496690913360315E-7</v>
      </c>
      <c r="JU13" s="139" t="s">
        <v>162</v>
      </c>
      <c r="JV13" s="139">
        <v>1</v>
      </c>
      <c r="JW13" s="139">
        <v>739839039324.04443</v>
      </c>
      <c r="JX13" s="139">
        <v>739839039324.04443</v>
      </c>
      <c r="JY13" s="139">
        <v>25.439753121178931</v>
      </c>
      <c r="JZ13" s="139">
        <v>1.4011660485252315E-6</v>
      </c>
      <c r="KE13" s="139" t="s">
        <v>162</v>
      </c>
      <c r="KF13" s="139">
        <v>1</v>
      </c>
      <c r="KG13" s="139">
        <v>102519286230.80273</v>
      </c>
      <c r="KH13" s="139">
        <v>102519286230.80273</v>
      </c>
      <c r="KI13" s="139">
        <v>4.8746837124194204</v>
      </c>
      <c r="KJ13" s="139">
        <v>3.1602915584072883E-2</v>
      </c>
      <c r="KO13" s="139" t="s">
        <v>162</v>
      </c>
      <c r="KP13" s="139">
        <v>1</v>
      </c>
      <c r="KQ13" s="139">
        <v>1007802353.6604614</v>
      </c>
      <c r="KR13" s="139">
        <v>1007802353.6604614</v>
      </c>
      <c r="KS13" s="139">
        <v>3.0243378276413324E-2</v>
      </c>
      <c r="KT13" s="139">
        <v>0.8662592223197545</v>
      </c>
    </row>
    <row r="14" spans="2:306">
      <c r="B14" s="26">
        <v>517534</v>
      </c>
      <c r="C14" s="6">
        <v>2</v>
      </c>
      <c r="D14" s="6">
        <v>1</v>
      </c>
      <c r="E14" s="6">
        <v>833</v>
      </c>
      <c r="F14" s="6">
        <v>143947</v>
      </c>
      <c r="G14" s="27">
        <v>5</v>
      </c>
      <c r="I14" s="55">
        <v>180000</v>
      </c>
      <c r="J14" s="6">
        <v>2</v>
      </c>
      <c r="K14" s="6">
        <v>1</v>
      </c>
      <c r="L14" s="6">
        <v>770</v>
      </c>
      <c r="M14" s="6">
        <v>10000</v>
      </c>
      <c r="N14" s="27">
        <v>6</v>
      </c>
      <c r="P14" s="26">
        <v>235000</v>
      </c>
      <c r="Q14" s="57">
        <v>2</v>
      </c>
      <c r="R14" s="6">
        <v>1</v>
      </c>
      <c r="S14" s="6">
        <v>880</v>
      </c>
      <c r="T14" s="6">
        <v>1805</v>
      </c>
      <c r="U14" s="27">
        <v>7</v>
      </c>
      <c r="W14" s="38">
        <v>184000</v>
      </c>
      <c r="X14" s="34">
        <v>3</v>
      </c>
      <c r="Y14" s="59">
        <v>1</v>
      </c>
      <c r="Z14" s="34">
        <v>1100</v>
      </c>
      <c r="AA14" s="34">
        <v>8680</v>
      </c>
      <c r="AB14" s="39">
        <v>6</v>
      </c>
      <c r="AD14" s="38">
        <v>143000</v>
      </c>
      <c r="AE14" s="34">
        <v>3</v>
      </c>
      <c r="AF14" s="34">
        <v>1</v>
      </c>
      <c r="AG14" s="34">
        <v>1090</v>
      </c>
      <c r="AH14" s="34">
        <v>3315</v>
      </c>
      <c r="AI14" s="62">
        <v>6</v>
      </c>
      <c r="AL14" s="171" t="s">
        <v>5</v>
      </c>
      <c r="AM14" s="174">
        <f>MIN(N5:N504)</f>
        <v>5</v>
      </c>
      <c r="AN14" s="175"/>
      <c r="AO14" s="70">
        <f>AVERAGE(AD5:AD12)</f>
        <v>306504.25</v>
      </c>
      <c r="AP14" s="70">
        <f>_xlfn.STDEV.S(AD5:AD12)</f>
        <v>180778.41567253385</v>
      </c>
      <c r="AQ14" s="69">
        <f>MEDIAN(AD5:AD12)</f>
        <v>229750</v>
      </c>
      <c r="AR14" s="69">
        <f t="shared" ref="AR14:AR19" si="5">AP14*AP14</f>
        <v>32680835573.071434</v>
      </c>
      <c r="AS14" s="72">
        <f>AVERAGE(AG5:AG12)</f>
        <v>995.375</v>
      </c>
      <c r="AT14" s="72">
        <f>_xlfn.STDEV.S(AG5:AG12)</f>
        <v>205.29347460230127</v>
      </c>
      <c r="AU14" s="69">
        <f>MEDIAN(AG5:AG12)</f>
        <v>985</v>
      </c>
      <c r="AV14" s="69">
        <f t="shared" ref="AV14:AV19" si="6">AT14*AT14</f>
        <v>42145.410714285717</v>
      </c>
      <c r="AW14" s="72">
        <f>AVERAGE(AH5:AH12)</f>
        <v>38541.25</v>
      </c>
      <c r="AX14" s="72">
        <f>_xlfn.STDEV.S(AH5:AH12)</f>
        <v>51737.458070945628</v>
      </c>
      <c r="AY14" s="69">
        <f>MEDIAN(AH5:AH12)</f>
        <v>10477</v>
      </c>
      <c r="AZ14" s="69">
        <f t="shared" ref="AZ14:AZ19" si="7">AX14*AX14</f>
        <v>2676764567.6428571</v>
      </c>
      <c r="BB14" s="5"/>
      <c r="BC14" s="10" t="s">
        <v>20</v>
      </c>
      <c r="BD14" s="17">
        <f>MAX(B5:B504)</f>
        <v>995000</v>
      </c>
      <c r="BE14" s="17"/>
      <c r="BF14" s="6"/>
      <c r="BG14" s="6"/>
      <c r="BH14" s="6"/>
      <c r="BI14" s="6"/>
      <c r="BJ14" s="7"/>
      <c r="BK14" s="6"/>
      <c r="BL14" s="5"/>
      <c r="BM14" s="53" t="s">
        <v>33</v>
      </c>
      <c r="BN14" s="52">
        <v>24</v>
      </c>
      <c r="BO14" s="64">
        <f>BN14/BN16</f>
        <v>4.8000000000000001E-2</v>
      </c>
      <c r="BP14" s="7"/>
      <c r="BQ14" s="5"/>
      <c r="BR14" s="52" t="s">
        <v>48</v>
      </c>
      <c r="BS14" s="52">
        <v>3</v>
      </c>
      <c r="BT14" s="64">
        <f>BS14/BS17</f>
        <v>6.0000000000000001E-3</v>
      </c>
      <c r="BU14" s="7"/>
      <c r="BV14" s="5"/>
      <c r="BW14" s="52" t="s">
        <v>58</v>
      </c>
      <c r="BX14" s="52">
        <v>1</v>
      </c>
      <c r="BY14" s="64">
        <f>BX14/BX16</f>
        <v>2E-3</v>
      </c>
      <c r="BZ14" s="6"/>
      <c r="CA14" s="52" t="s">
        <v>68</v>
      </c>
      <c r="CB14" s="66">
        <v>6</v>
      </c>
      <c r="CC14" s="64">
        <f>CB14/CB17</f>
        <v>1.2605042016806723E-2</v>
      </c>
      <c r="CD14" s="7"/>
      <c r="FJ14" s="100"/>
      <c r="FK14" s="89"/>
      <c r="FL14" s="89">
        <v>770</v>
      </c>
      <c r="FM14" s="89">
        <v>180000</v>
      </c>
      <c r="FN14" s="145">
        <f t="shared" si="3"/>
        <v>-1108.56</v>
      </c>
      <c r="FO14" s="145">
        <f t="shared" si="4"/>
        <v>1228905.2736</v>
      </c>
      <c r="FP14" s="89">
        <f t="shared" si="0"/>
        <v>-275982.90000000002</v>
      </c>
      <c r="FQ14" s="89">
        <f t="shared" si="1"/>
        <v>76166561092.410019</v>
      </c>
      <c r="FR14" s="89">
        <f t="shared" si="2"/>
        <v>305943603.62400001</v>
      </c>
      <c r="FS14" s="89"/>
      <c r="FT14" s="89"/>
      <c r="FU14" s="89"/>
      <c r="FV14" s="147"/>
      <c r="FW14" s="147" t="s">
        <v>165</v>
      </c>
      <c r="FX14" s="147" t="s">
        <v>166</v>
      </c>
      <c r="FY14" s="147" t="s">
        <v>167</v>
      </c>
      <c r="FZ14" s="147" t="s">
        <v>168</v>
      </c>
      <c r="GA14" s="147" t="s">
        <v>169</v>
      </c>
      <c r="GH14" s="139" t="s">
        <v>163</v>
      </c>
      <c r="GI14" s="139">
        <v>77</v>
      </c>
      <c r="GJ14" s="139">
        <v>1356827234729.3323</v>
      </c>
      <c r="GK14" s="139">
        <v>17621132918.562756</v>
      </c>
      <c r="GL14" s="139"/>
      <c r="GM14" s="139"/>
      <c r="GS14" s="139" t="s">
        <v>163</v>
      </c>
      <c r="GT14" s="139">
        <v>248</v>
      </c>
      <c r="GU14" s="139">
        <v>5286537127580.8896</v>
      </c>
      <c r="GV14" s="139">
        <v>21316681966.051975</v>
      </c>
      <c r="GW14" s="139"/>
      <c r="GX14" s="139"/>
      <c r="HC14" s="139" t="s">
        <v>163</v>
      </c>
      <c r="HD14" s="139">
        <v>169</v>
      </c>
      <c r="HE14" s="139">
        <v>4535655820680.751</v>
      </c>
      <c r="HF14" s="139">
        <v>26838200122.371307</v>
      </c>
      <c r="HG14" s="139"/>
      <c r="HH14" s="139"/>
      <c r="HM14" s="139" t="s">
        <v>163</v>
      </c>
      <c r="HN14" s="139">
        <v>231</v>
      </c>
      <c r="HO14" s="139">
        <v>4180712826521.0986</v>
      </c>
      <c r="HP14" s="139">
        <v>18098323924.333759</v>
      </c>
      <c r="HQ14" s="139"/>
      <c r="HR14" s="139"/>
      <c r="HW14" s="139" t="s">
        <v>163</v>
      </c>
      <c r="HX14" s="139">
        <v>239</v>
      </c>
      <c r="HY14" s="139">
        <v>6735045805719.6689</v>
      </c>
      <c r="HZ14" s="139">
        <v>28180107973.722466</v>
      </c>
      <c r="IA14" s="139"/>
      <c r="IB14" s="139"/>
      <c r="IG14" s="139" t="s">
        <v>163</v>
      </c>
      <c r="IH14" s="139">
        <v>24</v>
      </c>
      <c r="II14" s="139">
        <v>556408213971.23682</v>
      </c>
      <c r="IJ14" s="139">
        <v>23183675582.134869</v>
      </c>
      <c r="IK14" s="139"/>
      <c r="IL14" s="139"/>
      <c r="IQ14" s="139" t="s">
        <v>163</v>
      </c>
      <c r="IR14" s="139">
        <v>6</v>
      </c>
      <c r="IS14" s="139">
        <v>224362511410.29816</v>
      </c>
      <c r="IT14" s="139">
        <v>37393751901.716362</v>
      </c>
      <c r="IU14" s="139"/>
      <c r="IV14" s="139"/>
      <c r="JA14" s="139" t="s">
        <v>163</v>
      </c>
      <c r="JB14" s="139">
        <v>52</v>
      </c>
      <c r="JC14" s="139">
        <v>818256407749.41553</v>
      </c>
      <c r="JD14" s="139">
        <v>15735700149.027222</v>
      </c>
      <c r="JE14" s="139"/>
      <c r="JF14" s="139"/>
      <c r="JK14" s="139" t="s">
        <v>163</v>
      </c>
      <c r="JL14" s="139">
        <v>230</v>
      </c>
      <c r="JM14" s="139">
        <v>4322642735868.6782</v>
      </c>
      <c r="JN14" s="139">
        <v>18794098851.602947</v>
      </c>
      <c r="JO14" s="139"/>
      <c r="JP14" s="139"/>
      <c r="JU14" s="139" t="s">
        <v>163</v>
      </c>
      <c r="JV14" s="139">
        <v>139</v>
      </c>
      <c r="JW14" s="139">
        <v>4042398759775.2466</v>
      </c>
      <c r="JX14" s="139">
        <v>29082005466.008968</v>
      </c>
      <c r="JY14" s="139"/>
      <c r="JZ14" s="139"/>
      <c r="KE14" s="139" t="s">
        <v>163</v>
      </c>
      <c r="KF14" s="139">
        <v>53</v>
      </c>
      <c r="KG14" s="139">
        <v>1114640967656.9067</v>
      </c>
      <c r="KH14" s="139">
        <v>21030961653.9039</v>
      </c>
      <c r="KI14" s="139"/>
      <c r="KJ14" s="139"/>
      <c r="KO14" s="139" t="s">
        <v>163</v>
      </c>
      <c r="KP14" s="139">
        <v>8</v>
      </c>
      <c r="KQ14" s="139">
        <v>266584597646.33954</v>
      </c>
      <c r="KR14" s="139">
        <v>33323074705.792442</v>
      </c>
      <c r="KS14" s="139"/>
      <c r="KT14" s="139"/>
    </row>
    <row r="15" spans="2:306" ht="16" thickBot="1">
      <c r="B15" s="26">
        <v>570000</v>
      </c>
      <c r="C15" s="6">
        <v>3</v>
      </c>
      <c r="D15" s="6">
        <v>1</v>
      </c>
      <c r="E15" s="6">
        <v>2910</v>
      </c>
      <c r="F15" s="6">
        <v>37461</v>
      </c>
      <c r="G15" s="27">
        <v>7</v>
      </c>
      <c r="I15" s="55">
        <v>180000</v>
      </c>
      <c r="J15" s="6">
        <v>2</v>
      </c>
      <c r="K15" s="6">
        <v>1</v>
      </c>
      <c r="L15" s="6">
        <v>960</v>
      </c>
      <c r="M15" s="6">
        <v>87991</v>
      </c>
      <c r="N15" s="27">
        <v>5</v>
      </c>
      <c r="P15" s="26">
        <v>239950</v>
      </c>
      <c r="Q15" s="57">
        <v>2</v>
      </c>
      <c r="R15" s="6">
        <v>1</v>
      </c>
      <c r="S15" s="6">
        <v>1280</v>
      </c>
      <c r="T15" s="6">
        <v>5500</v>
      </c>
      <c r="U15" s="27">
        <v>7</v>
      </c>
      <c r="W15" s="38">
        <v>185000</v>
      </c>
      <c r="X15" s="34">
        <v>3</v>
      </c>
      <c r="Y15" s="59">
        <v>1</v>
      </c>
      <c r="Z15" s="34">
        <v>1080</v>
      </c>
      <c r="AA15" s="34">
        <v>9262</v>
      </c>
      <c r="AB15" s="39">
        <v>7</v>
      </c>
      <c r="AD15" s="38">
        <v>179000</v>
      </c>
      <c r="AE15" s="34">
        <v>4</v>
      </c>
      <c r="AF15" s="34">
        <v>1</v>
      </c>
      <c r="AG15" s="34">
        <v>1790</v>
      </c>
      <c r="AH15" s="34">
        <v>7175</v>
      </c>
      <c r="AI15" s="62">
        <v>6</v>
      </c>
      <c r="AL15" s="180"/>
      <c r="AM15" s="176">
        <v>6</v>
      </c>
      <c r="AN15" s="177"/>
      <c r="AO15" s="70">
        <f>AVERAGE(AD13:AD66)</f>
        <v>306842.59259259258</v>
      </c>
      <c r="AP15" s="70">
        <f>_xlfn.STDEV.S(AD13:AD66)</f>
        <v>128600.8305701807</v>
      </c>
      <c r="AQ15" s="69">
        <f>MEDIAN(AD13:AD66)</f>
        <v>280000</v>
      </c>
      <c r="AR15" s="69">
        <f t="shared" si="5"/>
        <v>16538173623.340322</v>
      </c>
      <c r="AS15" s="72">
        <f>AVERAGE(AG13:AG66)</f>
        <v>1263.0740740740741</v>
      </c>
      <c r="AT15" s="72">
        <f>_xlfn.STDEV.S(AG13:AG66)</f>
        <v>429.59405374525073</v>
      </c>
      <c r="AU15" s="69">
        <f>MEDIAN(AG13:AG66)</f>
        <v>1135</v>
      </c>
      <c r="AV15" s="69">
        <f t="shared" si="6"/>
        <v>184551.05101327738</v>
      </c>
      <c r="AW15" s="72">
        <f>AVERAGE(AH13:AH66)</f>
        <v>19506.296296296296</v>
      </c>
      <c r="AX15" s="72">
        <f>_xlfn.STDEV.S(AH13:AH66)</f>
        <v>43878.690671040902</v>
      </c>
      <c r="AY15" s="69">
        <f>MEDIAN(AH13:AH66)</f>
        <v>7347</v>
      </c>
      <c r="AZ15" s="69">
        <f t="shared" si="7"/>
        <v>1925339495.0048919</v>
      </c>
      <c r="BB15" s="5"/>
      <c r="BC15" s="6"/>
      <c r="BD15" s="6"/>
      <c r="BE15" s="6"/>
      <c r="BF15" s="6"/>
      <c r="BG15" s="6"/>
      <c r="BH15" s="6"/>
      <c r="BI15" s="6"/>
      <c r="BJ15" s="7"/>
      <c r="BK15" s="6"/>
      <c r="BL15" s="5"/>
      <c r="BM15" s="53" t="s">
        <v>34</v>
      </c>
      <c r="BN15" s="52">
        <v>13</v>
      </c>
      <c r="BO15" s="64">
        <f>BN15/BN16</f>
        <v>2.5999999999999999E-2</v>
      </c>
      <c r="BP15" s="7"/>
      <c r="BQ15" s="5"/>
      <c r="BR15" s="52" t="s">
        <v>49</v>
      </c>
      <c r="BS15" s="52">
        <v>0</v>
      </c>
      <c r="BT15" s="64">
        <f>BS15/BS17</f>
        <v>0</v>
      </c>
      <c r="BU15" s="7"/>
      <c r="BV15" s="5"/>
      <c r="BW15" s="52" t="s">
        <v>59</v>
      </c>
      <c r="BX15" s="52">
        <v>1</v>
      </c>
      <c r="BY15" s="64">
        <f>BX15/BX16</f>
        <v>2E-3</v>
      </c>
      <c r="BZ15" s="6"/>
      <c r="CA15" s="52" t="s">
        <v>69</v>
      </c>
      <c r="CB15" s="66">
        <v>4</v>
      </c>
      <c r="CC15" s="64">
        <f>CB15/CB17</f>
        <v>8.4033613445378148E-3</v>
      </c>
      <c r="CD15" s="7"/>
      <c r="FJ15" s="100"/>
      <c r="FK15" s="89"/>
      <c r="FL15" s="89">
        <v>960</v>
      </c>
      <c r="FM15" s="89">
        <v>180000</v>
      </c>
      <c r="FN15" s="145">
        <f t="shared" si="3"/>
        <v>-918.56</v>
      </c>
      <c r="FO15" s="145">
        <f t="shared" si="4"/>
        <v>843752.47359999991</v>
      </c>
      <c r="FP15" s="89">
        <f t="shared" si="0"/>
        <v>-275982.90000000002</v>
      </c>
      <c r="FQ15" s="89">
        <f t="shared" si="1"/>
        <v>76166561092.410019</v>
      </c>
      <c r="FR15" s="89">
        <f t="shared" si="2"/>
        <v>253506852.62400001</v>
      </c>
      <c r="FS15" s="89"/>
      <c r="FT15" s="89"/>
      <c r="FU15" s="89"/>
      <c r="FV15" s="139" t="s">
        <v>162</v>
      </c>
      <c r="FW15" s="139">
        <v>1</v>
      </c>
      <c r="FX15" s="139">
        <v>6493011268260.459</v>
      </c>
      <c r="FY15" s="139">
        <v>6493011268260.459</v>
      </c>
      <c r="FZ15" s="139">
        <v>279.44911493929163</v>
      </c>
      <c r="GA15" s="139">
        <v>4.0414995731945383E-50</v>
      </c>
      <c r="GH15" s="146" t="s">
        <v>92</v>
      </c>
      <c r="GI15" s="146">
        <v>78</v>
      </c>
      <c r="GJ15" s="146">
        <v>2058393094239.9746</v>
      </c>
      <c r="GK15" s="146"/>
      <c r="GL15" s="146"/>
      <c r="GM15" s="146"/>
      <c r="GS15" s="146" t="s">
        <v>92</v>
      </c>
      <c r="GT15" s="146">
        <v>249</v>
      </c>
      <c r="GU15" s="146">
        <v>8260443811548.9521</v>
      </c>
      <c r="GV15" s="146"/>
      <c r="GW15" s="146"/>
      <c r="GX15" s="146"/>
      <c r="HC15" s="146" t="s">
        <v>92</v>
      </c>
      <c r="HD15" s="146">
        <v>170</v>
      </c>
      <c r="HE15" s="146">
        <v>6793211902931.7881</v>
      </c>
      <c r="HF15" s="146"/>
      <c r="HG15" s="146"/>
      <c r="HH15" s="146"/>
      <c r="HM15" s="146" t="s">
        <v>92</v>
      </c>
      <c r="HN15" s="146">
        <v>232</v>
      </c>
      <c r="HO15" s="146">
        <v>5269769497187.0645</v>
      </c>
      <c r="HP15" s="146"/>
      <c r="HQ15" s="146"/>
      <c r="HR15" s="146"/>
      <c r="HW15" s="146" t="s">
        <v>92</v>
      </c>
      <c r="HX15" s="146">
        <v>240</v>
      </c>
      <c r="HY15" s="146">
        <v>9390534009292.0352</v>
      </c>
      <c r="HZ15" s="146"/>
      <c r="IA15" s="146"/>
      <c r="IB15" s="146"/>
      <c r="IG15" s="146" t="s">
        <v>92</v>
      </c>
      <c r="IH15" s="146">
        <v>25</v>
      </c>
      <c r="II15" s="146">
        <v>784262620316.46143</v>
      </c>
      <c r="IJ15" s="146"/>
      <c r="IK15" s="146"/>
      <c r="IL15" s="146"/>
      <c r="IQ15" s="146" t="s">
        <v>92</v>
      </c>
      <c r="IR15" s="146">
        <v>7</v>
      </c>
      <c r="IS15" s="146">
        <v>228765849011.5</v>
      </c>
      <c r="IT15" s="146"/>
      <c r="IU15" s="146"/>
      <c r="IV15" s="146"/>
      <c r="JA15" s="146" t="s">
        <v>92</v>
      </c>
      <c r="JB15" s="146">
        <v>53</v>
      </c>
      <c r="JC15" s="146">
        <v>876523202037.03711</v>
      </c>
      <c r="JD15" s="146"/>
      <c r="JE15" s="146"/>
      <c r="JF15" s="146"/>
      <c r="JK15" s="146" t="s">
        <v>92</v>
      </c>
      <c r="JL15" s="146">
        <v>231</v>
      </c>
      <c r="JM15" s="146">
        <v>4847118961795.9951</v>
      </c>
      <c r="JN15" s="146"/>
      <c r="JO15" s="146"/>
      <c r="JP15" s="146"/>
      <c r="JU15" s="146" t="s">
        <v>92</v>
      </c>
      <c r="JV15" s="146">
        <v>140</v>
      </c>
      <c r="JW15" s="146">
        <v>4782237799099.291</v>
      </c>
      <c r="JX15" s="146"/>
      <c r="JY15" s="146"/>
      <c r="JZ15" s="146"/>
      <c r="KE15" s="146" t="s">
        <v>92</v>
      </c>
      <c r="KF15" s="146">
        <v>54</v>
      </c>
      <c r="KG15" s="146">
        <v>1217160253887.7095</v>
      </c>
      <c r="KH15" s="146"/>
      <c r="KI15" s="146"/>
      <c r="KJ15" s="146"/>
      <c r="KO15" s="146" t="s">
        <v>92</v>
      </c>
      <c r="KP15" s="146">
        <v>9</v>
      </c>
      <c r="KQ15" s="146">
        <v>267592400000</v>
      </c>
      <c r="KR15" s="146"/>
      <c r="KS15" s="146"/>
      <c r="KT15" s="146"/>
    </row>
    <row r="16" spans="2:306" ht="16" thickBot="1">
      <c r="B16" s="26">
        <v>245000</v>
      </c>
      <c r="C16" s="6">
        <v>3</v>
      </c>
      <c r="D16" s="6">
        <v>2</v>
      </c>
      <c r="E16" s="6">
        <v>1530</v>
      </c>
      <c r="F16" s="6">
        <v>8500</v>
      </c>
      <c r="G16" s="27">
        <v>7</v>
      </c>
      <c r="I16" s="55">
        <v>184000</v>
      </c>
      <c r="J16" s="6">
        <v>3</v>
      </c>
      <c r="K16" s="6">
        <v>1</v>
      </c>
      <c r="L16" s="6">
        <v>1100</v>
      </c>
      <c r="M16" s="6">
        <v>8680</v>
      </c>
      <c r="N16" s="27">
        <v>6</v>
      </c>
      <c r="P16" s="26">
        <v>240000</v>
      </c>
      <c r="Q16" s="57">
        <v>2</v>
      </c>
      <c r="R16" s="6">
        <v>1</v>
      </c>
      <c r="S16" s="6">
        <v>590</v>
      </c>
      <c r="T16" s="6">
        <v>8717</v>
      </c>
      <c r="U16" s="27">
        <v>6</v>
      </c>
      <c r="W16" s="38">
        <v>185000</v>
      </c>
      <c r="X16" s="34">
        <v>4</v>
      </c>
      <c r="Y16" s="59">
        <v>1</v>
      </c>
      <c r="Z16" s="34">
        <v>1490</v>
      </c>
      <c r="AA16" s="34">
        <v>6600</v>
      </c>
      <c r="AB16" s="39">
        <v>7</v>
      </c>
      <c r="AD16" s="38">
        <v>179900</v>
      </c>
      <c r="AE16" s="34">
        <v>3</v>
      </c>
      <c r="AF16" s="34">
        <v>1</v>
      </c>
      <c r="AG16" s="34">
        <v>1010</v>
      </c>
      <c r="AH16" s="34">
        <v>9920</v>
      </c>
      <c r="AI16" s="62">
        <v>6</v>
      </c>
      <c r="AL16" s="180"/>
      <c r="AM16" s="176">
        <v>7</v>
      </c>
      <c r="AN16" s="177"/>
      <c r="AO16" s="70">
        <f>AVERAGE(AD67:AD298)</f>
        <v>396276.25431034481</v>
      </c>
      <c r="AP16" s="70">
        <f>_xlfn.STDEV.S(AD67:AD298)</f>
        <v>144855.78679781425</v>
      </c>
      <c r="AQ16" s="69">
        <f>MEDIAN(AD67:AD298)</f>
        <v>368975</v>
      </c>
      <c r="AR16" s="69">
        <f t="shared" si="5"/>
        <v>20983198968.813816</v>
      </c>
      <c r="AS16" s="72">
        <f>AVERAGE(AG67:AG298)</f>
        <v>1615.2370689655172</v>
      </c>
      <c r="AT16" s="72">
        <f>_xlfn.STDEV.S(AG67:AG298)</f>
        <v>451.36305330927411</v>
      </c>
      <c r="AU16" s="69">
        <f>MEDIAN(AG67:AG298)</f>
        <v>1580</v>
      </c>
      <c r="AV16" s="69">
        <f t="shared" si="6"/>
        <v>203728.60589267063</v>
      </c>
      <c r="AW16" s="72">
        <f>AVERAGE(AH67:AH298)</f>
        <v>9478.9655172413786</v>
      </c>
      <c r="AX16" s="72">
        <f>_xlfn.STDEV.S(AH67:AH298)</f>
        <v>15978.265084660752</v>
      </c>
      <c r="AY16" s="69">
        <f>MEDIAN(AH67:AH298)</f>
        <v>7212.5</v>
      </c>
      <c r="AZ16" s="69">
        <f t="shared" si="7"/>
        <v>255304955.11568886</v>
      </c>
      <c r="BB16" s="5"/>
      <c r="BC16" s="6"/>
      <c r="BD16" s="6"/>
      <c r="BE16" s="6"/>
      <c r="BF16" s="6"/>
      <c r="BG16" s="6"/>
      <c r="BH16" s="6"/>
      <c r="BI16" s="6"/>
      <c r="BJ16" s="7"/>
      <c r="BK16" s="6"/>
      <c r="BL16" s="5"/>
      <c r="BM16" s="54"/>
      <c r="BN16" s="54">
        <f>SUM(BN7:BN15)</f>
        <v>500</v>
      </c>
      <c r="BO16" s="50">
        <f>SUM(BO7:BO15)</f>
        <v>1</v>
      </c>
      <c r="BP16" s="7"/>
      <c r="BQ16" s="5"/>
      <c r="BR16" s="52" t="s">
        <v>50</v>
      </c>
      <c r="BS16" s="52">
        <v>1</v>
      </c>
      <c r="BT16" s="64">
        <f>BS16/BS17</f>
        <v>2E-3</v>
      </c>
      <c r="BU16" s="7"/>
      <c r="BV16" s="5"/>
      <c r="BW16" s="54"/>
      <c r="BX16" s="54">
        <f>SUM(BX7:BX15)</f>
        <v>500</v>
      </c>
      <c r="BY16" s="50">
        <f>SUM(BY7:BY15)</f>
        <v>1</v>
      </c>
      <c r="BZ16" s="6"/>
      <c r="CA16" s="52" t="s">
        <v>70</v>
      </c>
      <c r="CB16" s="66">
        <v>2</v>
      </c>
      <c r="CC16" s="64">
        <f>CB16/CB17</f>
        <v>4.2016806722689074E-3</v>
      </c>
      <c r="CD16" s="7"/>
      <c r="FJ16" s="100"/>
      <c r="FK16" s="89"/>
      <c r="FL16" s="89">
        <v>1100</v>
      </c>
      <c r="FM16" s="89">
        <v>184000</v>
      </c>
      <c r="FN16" s="145">
        <f t="shared" si="3"/>
        <v>-778.56</v>
      </c>
      <c r="FO16" s="145">
        <f t="shared" si="4"/>
        <v>606155.67359999986</v>
      </c>
      <c r="FP16" s="89">
        <f t="shared" si="0"/>
        <v>-271982.90000000002</v>
      </c>
      <c r="FQ16" s="89">
        <f t="shared" si="1"/>
        <v>73974697892.410019</v>
      </c>
      <c r="FR16" s="89">
        <f t="shared" si="2"/>
        <v>211755006.62400001</v>
      </c>
      <c r="FS16" s="89"/>
      <c r="FT16" s="89"/>
      <c r="FU16" s="89"/>
      <c r="FV16" s="139" t="s">
        <v>163</v>
      </c>
      <c r="FW16" s="139">
        <v>498</v>
      </c>
      <c r="FX16" s="139">
        <v>11571049750134.896</v>
      </c>
      <c r="FY16" s="139">
        <v>23235039658.905415</v>
      </c>
      <c r="FZ16" s="139"/>
      <c r="GA16" s="139"/>
    </row>
    <row r="17" spans="2:309" ht="16" thickBot="1">
      <c r="B17" s="26">
        <v>350000</v>
      </c>
      <c r="C17" s="6">
        <v>3</v>
      </c>
      <c r="D17" s="6">
        <v>1</v>
      </c>
      <c r="E17" s="6">
        <v>1250</v>
      </c>
      <c r="F17" s="6">
        <v>219978</v>
      </c>
      <c r="G17" s="27">
        <v>6</v>
      </c>
      <c r="I17" s="55">
        <v>185000</v>
      </c>
      <c r="J17" s="6">
        <v>3</v>
      </c>
      <c r="K17" s="6">
        <v>1</v>
      </c>
      <c r="L17" s="6">
        <v>1080</v>
      </c>
      <c r="M17" s="6">
        <v>9262</v>
      </c>
      <c r="N17" s="27">
        <v>7</v>
      </c>
      <c r="P17" s="26">
        <v>241000</v>
      </c>
      <c r="Q17" s="57">
        <v>2</v>
      </c>
      <c r="R17" s="6">
        <v>2</v>
      </c>
      <c r="S17" s="6">
        <v>1470</v>
      </c>
      <c r="T17" s="6">
        <v>3128</v>
      </c>
      <c r="U17" s="27">
        <v>6</v>
      </c>
      <c r="W17" s="38">
        <v>190000</v>
      </c>
      <c r="X17" s="34">
        <v>3</v>
      </c>
      <c r="Y17" s="59">
        <v>1</v>
      </c>
      <c r="Z17" s="34">
        <v>1100</v>
      </c>
      <c r="AA17" s="34">
        <v>9452</v>
      </c>
      <c r="AB17" s="39">
        <v>6</v>
      </c>
      <c r="AD17" s="38">
        <v>180000</v>
      </c>
      <c r="AE17" s="34">
        <v>2</v>
      </c>
      <c r="AF17" s="34">
        <v>1</v>
      </c>
      <c r="AG17" s="34">
        <v>770</v>
      </c>
      <c r="AH17" s="34">
        <v>10000</v>
      </c>
      <c r="AI17" s="62">
        <v>6</v>
      </c>
      <c r="AL17" s="180"/>
      <c r="AM17" s="176">
        <v>8</v>
      </c>
      <c r="AN17" s="177"/>
      <c r="AO17" s="73">
        <f>AVERAGE(AD299:AD439)</f>
        <v>502039.92907801416</v>
      </c>
      <c r="AP17" s="70">
        <f>_xlfn.STDEV.S(AD299:AD439)</f>
        <v>184821.1065385601</v>
      </c>
      <c r="AQ17" s="69">
        <f>MEDIAN(AD299:AD439)</f>
        <v>470000</v>
      </c>
      <c r="AR17" s="69">
        <f t="shared" si="5"/>
        <v>34158841422.137783</v>
      </c>
      <c r="AS17" s="72">
        <f>AVERAGE(AG299:AG439)</f>
        <v>2119.4255319148938</v>
      </c>
      <c r="AT17" s="72">
        <f>_xlfn.STDEV.S(AG299:AG439)</f>
        <v>543.07379443369166</v>
      </c>
      <c r="AU17" s="69">
        <f>MEDIAN(AG299:AG439)</f>
        <v>2080</v>
      </c>
      <c r="AV17" s="69">
        <f t="shared" si="6"/>
        <v>294929.14620060759</v>
      </c>
      <c r="AW17" s="72">
        <f>AVERAGE(AH299:AH439)</f>
        <v>15060.886524822696</v>
      </c>
      <c r="AX17" s="72">
        <f>_xlfn.STDEV.S(AH299:AH439)</f>
        <v>49249.337828194228</v>
      </c>
      <c r="AY17" s="69">
        <f>MEDIAN(AH299:AH439)</f>
        <v>7333</v>
      </c>
      <c r="AZ17" s="69">
        <f t="shared" si="7"/>
        <v>2425497276.5156031</v>
      </c>
      <c r="BB17" s="5"/>
      <c r="BC17" s="6"/>
      <c r="BD17" s="6"/>
      <c r="BE17" s="6"/>
      <c r="BF17" s="6"/>
      <c r="BG17" s="6"/>
      <c r="BH17" s="6"/>
      <c r="BI17" s="6"/>
      <c r="BJ17" s="7"/>
      <c r="BK17" s="6"/>
      <c r="BL17" s="5"/>
      <c r="BM17" s="88" t="s">
        <v>90</v>
      </c>
      <c r="BN17" s="83">
        <f>MEDIAN(B5:B504)</f>
        <v>414625</v>
      </c>
      <c r="BO17" s="6"/>
      <c r="BP17" s="7"/>
      <c r="BQ17" s="5"/>
      <c r="BR17" s="54"/>
      <c r="BS17" s="54">
        <f>SUM(BS7:BS16)</f>
        <v>500</v>
      </c>
      <c r="BT17" s="50">
        <f>SUM(BT7:BT16)</f>
        <v>1</v>
      </c>
      <c r="BU17" s="7"/>
      <c r="BV17" s="5"/>
      <c r="BW17" s="67" t="s">
        <v>12</v>
      </c>
      <c r="BX17" s="6"/>
      <c r="BY17" s="92">
        <v>16587.82</v>
      </c>
      <c r="BZ17" s="6"/>
      <c r="CA17" s="54"/>
      <c r="CB17" s="54">
        <f>SUM(CB7:CB16)</f>
        <v>476</v>
      </c>
      <c r="CC17" s="65">
        <f>SUM(CC7:CC16)</f>
        <v>0.99999999999999978</v>
      </c>
      <c r="CD17" s="7"/>
      <c r="FJ17" s="100"/>
      <c r="FK17" s="89"/>
      <c r="FL17" s="89">
        <v>1080</v>
      </c>
      <c r="FM17" s="89">
        <v>185000</v>
      </c>
      <c r="FN17" s="145">
        <f t="shared" si="3"/>
        <v>-798.56</v>
      </c>
      <c r="FO17" s="145">
        <f t="shared" si="4"/>
        <v>637698.07359999989</v>
      </c>
      <c r="FP17" s="89">
        <f t="shared" si="0"/>
        <v>-270982.90000000002</v>
      </c>
      <c r="FQ17" s="89">
        <f t="shared" si="1"/>
        <v>73431732092.410019</v>
      </c>
      <c r="FR17" s="89">
        <f t="shared" si="2"/>
        <v>216396104.62400001</v>
      </c>
      <c r="FS17" s="89"/>
      <c r="FT17" s="89"/>
      <c r="FU17" s="89"/>
      <c r="FV17" s="146" t="s">
        <v>92</v>
      </c>
      <c r="FW17" s="146">
        <v>499</v>
      </c>
      <c r="FX17" s="146">
        <v>18064061018395.355</v>
      </c>
      <c r="FY17" s="146"/>
      <c r="FZ17" s="146"/>
      <c r="GA17" s="146"/>
      <c r="GH17" s="147"/>
      <c r="GI17" s="147" t="s">
        <v>170</v>
      </c>
      <c r="GJ17" s="147" t="s">
        <v>101</v>
      </c>
      <c r="GK17" s="147" t="s">
        <v>171</v>
      </c>
      <c r="GL17" s="147" t="s">
        <v>172</v>
      </c>
      <c r="GM17" s="147" t="s">
        <v>173</v>
      </c>
      <c r="GN17" s="147" t="s">
        <v>174</v>
      </c>
      <c r="GO17" s="147" t="s">
        <v>175</v>
      </c>
      <c r="GP17" s="147" t="s">
        <v>176</v>
      </c>
      <c r="GS17" s="147"/>
      <c r="GT17" s="147" t="s">
        <v>170</v>
      </c>
      <c r="GU17" s="147" t="s">
        <v>101</v>
      </c>
      <c r="GV17" s="147" t="s">
        <v>171</v>
      </c>
      <c r="GW17" s="147" t="s">
        <v>172</v>
      </c>
      <c r="GX17" s="147" t="s">
        <v>173</v>
      </c>
      <c r="GY17" s="147" t="s">
        <v>174</v>
      </c>
      <c r="GZ17" s="147" t="s">
        <v>175</v>
      </c>
      <c r="HA17" s="147" t="s">
        <v>176</v>
      </c>
      <c r="HC17" s="147"/>
      <c r="HD17" s="147" t="s">
        <v>170</v>
      </c>
      <c r="HE17" s="147" t="s">
        <v>101</v>
      </c>
      <c r="HF17" s="147" t="s">
        <v>171</v>
      </c>
      <c r="HG17" s="147" t="s">
        <v>172</v>
      </c>
      <c r="HH17" s="147" t="s">
        <v>173</v>
      </c>
      <c r="HI17" s="147" t="s">
        <v>174</v>
      </c>
      <c r="HJ17" s="147" t="s">
        <v>175</v>
      </c>
      <c r="HK17" s="147" t="s">
        <v>176</v>
      </c>
      <c r="HM17" s="147"/>
      <c r="HN17" s="147" t="s">
        <v>170</v>
      </c>
      <c r="HO17" s="147" t="s">
        <v>101</v>
      </c>
      <c r="HP17" s="147" t="s">
        <v>171</v>
      </c>
      <c r="HQ17" s="147" t="s">
        <v>172</v>
      </c>
      <c r="HR17" s="147" t="s">
        <v>173</v>
      </c>
      <c r="HS17" s="147" t="s">
        <v>174</v>
      </c>
      <c r="HT17" s="147" t="s">
        <v>175</v>
      </c>
      <c r="HU17" s="147" t="s">
        <v>176</v>
      </c>
      <c r="HW17" s="147"/>
      <c r="HX17" s="147" t="s">
        <v>170</v>
      </c>
      <c r="HY17" s="147" t="s">
        <v>101</v>
      </c>
      <c r="HZ17" s="147" t="s">
        <v>171</v>
      </c>
      <c r="IA17" s="147" t="s">
        <v>172</v>
      </c>
      <c r="IB17" s="147" t="s">
        <v>173</v>
      </c>
      <c r="IC17" s="147" t="s">
        <v>174</v>
      </c>
      <c r="ID17" s="147" t="s">
        <v>175</v>
      </c>
      <c r="IE17" s="147" t="s">
        <v>176</v>
      </c>
      <c r="IG17" s="147"/>
      <c r="IH17" s="147" t="s">
        <v>170</v>
      </c>
      <c r="II17" s="147" t="s">
        <v>101</v>
      </c>
      <c r="IJ17" s="147" t="s">
        <v>171</v>
      </c>
      <c r="IK17" s="147" t="s">
        <v>172</v>
      </c>
      <c r="IL17" s="147" t="s">
        <v>173</v>
      </c>
      <c r="IM17" s="147" t="s">
        <v>174</v>
      </c>
      <c r="IN17" s="147" t="s">
        <v>175</v>
      </c>
      <c r="IO17" s="147" t="s">
        <v>176</v>
      </c>
      <c r="IQ17" s="147"/>
      <c r="IR17" s="147" t="s">
        <v>170</v>
      </c>
      <c r="IS17" s="147" t="s">
        <v>101</v>
      </c>
      <c r="IT17" s="147" t="s">
        <v>171</v>
      </c>
      <c r="IU17" s="147" t="s">
        <v>172</v>
      </c>
      <c r="IV17" s="147" t="s">
        <v>173</v>
      </c>
      <c r="IW17" s="147" t="s">
        <v>174</v>
      </c>
      <c r="IX17" s="147" t="s">
        <v>175</v>
      </c>
      <c r="IY17" s="147" t="s">
        <v>176</v>
      </c>
      <c r="JA17" s="147"/>
      <c r="JB17" s="147" t="s">
        <v>170</v>
      </c>
      <c r="JC17" s="147" t="s">
        <v>101</v>
      </c>
      <c r="JD17" s="147" t="s">
        <v>171</v>
      </c>
      <c r="JE17" s="147" t="s">
        <v>172</v>
      </c>
      <c r="JF17" s="147" t="s">
        <v>173</v>
      </c>
      <c r="JG17" s="147" t="s">
        <v>174</v>
      </c>
      <c r="JH17" s="147" t="s">
        <v>175</v>
      </c>
      <c r="JI17" s="147" t="s">
        <v>176</v>
      </c>
      <c r="JK17" s="147"/>
      <c r="JL17" s="147" t="s">
        <v>170</v>
      </c>
      <c r="JM17" s="147" t="s">
        <v>101</v>
      </c>
      <c r="JN17" s="147" t="s">
        <v>171</v>
      </c>
      <c r="JO17" s="147" t="s">
        <v>172</v>
      </c>
      <c r="JP17" s="147" t="s">
        <v>173</v>
      </c>
      <c r="JQ17" s="147" t="s">
        <v>174</v>
      </c>
      <c r="JR17" s="147" t="s">
        <v>175</v>
      </c>
      <c r="JS17" s="147" t="s">
        <v>176</v>
      </c>
      <c r="JU17" s="147"/>
      <c r="JV17" s="147" t="s">
        <v>170</v>
      </c>
      <c r="JW17" s="147" t="s">
        <v>101</v>
      </c>
      <c r="JX17" s="147" t="s">
        <v>171</v>
      </c>
      <c r="JY17" s="147" t="s">
        <v>172</v>
      </c>
      <c r="JZ17" s="147" t="s">
        <v>173</v>
      </c>
      <c r="KA17" s="147" t="s">
        <v>174</v>
      </c>
      <c r="KB17" s="147" t="s">
        <v>175</v>
      </c>
      <c r="KC17" s="147" t="s">
        <v>176</v>
      </c>
      <c r="KE17" s="147"/>
      <c r="KF17" s="147" t="s">
        <v>170</v>
      </c>
      <c r="KG17" s="147" t="s">
        <v>101</v>
      </c>
      <c r="KH17" s="147" t="s">
        <v>171</v>
      </c>
      <c r="KI17" s="147" t="s">
        <v>172</v>
      </c>
      <c r="KJ17" s="147" t="s">
        <v>173</v>
      </c>
      <c r="KK17" s="147" t="s">
        <v>174</v>
      </c>
      <c r="KL17" s="147" t="s">
        <v>175</v>
      </c>
      <c r="KM17" s="147" t="s">
        <v>176</v>
      </c>
      <c r="KO17" s="147"/>
      <c r="KP17" s="147" t="s">
        <v>170</v>
      </c>
      <c r="KQ17" s="147" t="s">
        <v>101</v>
      </c>
      <c r="KR17" s="147" t="s">
        <v>171</v>
      </c>
      <c r="KS17" s="147" t="s">
        <v>172</v>
      </c>
      <c r="KT17" s="147" t="s">
        <v>173</v>
      </c>
      <c r="KU17" s="147" t="s">
        <v>174</v>
      </c>
      <c r="KV17" s="147" t="s">
        <v>175</v>
      </c>
      <c r="KW17" s="147" t="s">
        <v>176</v>
      </c>
    </row>
    <row r="18" spans="2:309" ht="16" thickBot="1">
      <c r="B18" s="26">
        <v>232000</v>
      </c>
      <c r="C18" s="6">
        <v>3</v>
      </c>
      <c r="D18" s="6">
        <v>1</v>
      </c>
      <c r="E18" s="6">
        <v>1300</v>
      </c>
      <c r="F18" s="6">
        <v>11230</v>
      </c>
      <c r="G18" s="27">
        <v>7</v>
      </c>
      <c r="I18" s="55">
        <v>185000</v>
      </c>
      <c r="J18" s="6">
        <v>4</v>
      </c>
      <c r="K18" s="6">
        <v>1</v>
      </c>
      <c r="L18" s="6">
        <v>1490</v>
      </c>
      <c r="M18" s="6">
        <v>6600</v>
      </c>
      <c r="N18" s="27">
        <v>7</v>
      </c>
      <c r="P18" s="26">
        <v>245000</v>
      </c>
      <c r="Q18" s="57">
        <v>2</v>
      </c>
      <c r="R18" s="6">
        <v>1</v>
      </c>
      <c r="S18" s="6">
        <v>990</v>
      </c>
      <c r="T18" s="6">
        <v>4800</v>
      </c>
      <c r="U18" s="27">
        <v>6</v>
      </c>
      <c r="W18" s="38">
        <v>195000</v>
      </c>
      <c r="X18" s="34">
        <v>2</v>
      </c>
      <c r="Y18" s="59">
        <v>1</v>
      </c>
      <c r="Z18" s="34">
        <v>1080</v>
      </c>
      <c r="AA18" s="34">
        <v>3899</v>
      </c>
      <c r="AB18" s="39">
        <v>8</v>
      </c>
      <c r="AD18" s="38">
        <v>184000</v>
      </c>
      <c r="AE18" s="34">
        <v>3</v>
      </c>
      <c r="AF18" s="34">
        <v>1</v>
      </c>
      <c r="AG18" s="34">
        <v>1100</v>
      </c>
      <c r="AH18" s="34">
        <v>8680</v>
      </c>
      <c r="AI18" s="62">
        <v>6</v>
      </c>
      <c r="AL18" s="180"/>
      <c r="AM18" s="176">
        <v>9</v>
      </c>
      <c r="AN18" s="177"/>
      <c r="AO18" s="70">
        <f>AVERAGE(AD440:AD494)</f>
        <v>686343.92727272725</v>
      </c>
      <c r="AP18" s="70">
        <f>_xlfn.STDEV.S(AD440:AD494)</f>
        <v>150133.28978485844</v>
      </c>
      <c r="AQ18" s="69">
        <f>MEDIAN(AD440:AD494)</f>
        <v>689000</v>
      </c>
      <c r="AR18" s="69">
        <f t="shared" si="5"/>
        <v>22540004701.624279</v>
      </c>
      <c r="AS18" s="72">
        <f>AVERAGE(AG440:AG494)</f>
        <v>2808.8363636363638</v>
      </c>
      <c r="AT18" s="72">
        <f>_xlfn.STDEV.S(AG440:AG494)</f>
        <v>737.43275308319801</v>
      </c>
      <c r="AU18" s="69">
        <f>MEDIAN(AG440:AG494)</f>
        <v>2800</v>
      </c>
      <c r="AV18" s="69">
        <f t="shared" si="6"/>
        <v>543807.06531986489</v>
      </c>
      <c r="AW18" s="72">
        <f>AVERAGE(AH440:AH494)</f>
        <v>37863.727272727272</v>
      </c>
      <c r="AX18" s="72">
        <f>_xlfn.STDEV.S(AH440:AH494)</f>
        <v>71426.323465474634</v>
      </c>
      <c r="AY18" s="69">
        <f>MEDIAN(AH440:AH494)</f>
        <v>9692</v>
      </c>
      <c r="AZ18" s="69">
        <f t="shared" si="7"/>
        <v>5101719683.7946119</v>
      </c>
      <c r="BB18" s="5"/>
      <c r="BC18" s="6"/>
      <c r="BD18" s="6"/>
      <c r="BE18" s="6"/>
      <c r="BF18" s="6"/>
      <c r="BG18" s="6"/>
      <c r="BH18" s="6"/>
      <c r="BI18" s="6"/>
      <c r="BJ18" s="7"/>
      <c r="BK18" s="6"/>
      <c r="BL18" s="5"/>
      <c r="BM18" s="8" t="s">
        <v>8</v>
      </c>
      <c r="BN18" s="16">
        <f>AVERAGE(B5:B504)</f>
        <v>455982.94199999998</v>
      </c>
      <c r="BO18" s="6"/>
      <c r="BP18" s="7"/>
      <c r="BQ18" s="5"/>
      <c r="BR18" s="8" t="s">
        <v>12</v>
      </c>
      <c r="BS18" s="6"/>
      <c r="BT18" s="6">
        <v>1878.56</v>
      </c>
      <c r="BU18" s="7"/>
      <c r="BV18" s="5"/>
      <c r="BW18" s="89" t="s">
        <v>77</v>
      </c>
      <c r="BY18" s="93">
        <f>MEDIAN(T5:T504)</f>
        <v>7467.5</v>
      </c>
      <c r="BZ18" s="6"/>
      <c r="CA18" s="6"/>
      <c r="CB18" s="6"/>
      <c r="CC18" s="6"/>
      <c r="CD18" s="7"/>
      <c r="FJ18" s="100"/>
      <c r="FK18" s="89"/>
      <c r="FL18" s="89">
        <v>1490</v>
      </c>
      <c r="FM18" s="89">
        <v>185000</v>
      </c>
      <c r="FN18" s="145">
        <f t="shared" si="3"/>
        <v>-388.55999999999995</v>
      </c>
      <c r="FO18" s="145">
        <f t="shared" si="4"/>
        <v>150978.87359999996</v>
      </c>
      <c r="FP18" s="89">
        <f t="shared" si="0"/>
        <v>-270982.90000000002</v>
      </c>
      <c r="FQ18" s="89">
        <f t="shared" si="1"/>
        <v>73431732092.410019</v>
      </c>
      <c r="FR18" s="89">
        <f t="shared" si="2"/>
        <v>105293115.624</v>
      </c>
      <c r="FS18" s="89"/>
      <c r="FT18" s="89"/>
      <c r="FU18" s="89"/>
      <c r="GH18" s="139" t="s">
        <v>164</v>
      </c>
      <c r="GI18" s="139">
        <v>133505.67724998156</v>
      </c>
      <c r="GJ18" s="139">
        <v>44289.451949177579</v>
      </c>
      <c r="GK18" s="139">
        <v>3.0143899139501693</v>
      </c>
      <c r="GL18" s="139">
        <v>3.4855336603739229E-3</v>
      </c>
      <c r="GM18" s="139">
        <v>45314.111386839038</v>
      </c>
      <c r="GN18" s="139">
        <v>221697.24311312407</v>
      </c>
      <c r="GO18" s="139">
        <v>45314.111386839038</v>
      </c>
      <c r="GP18" s="139">
        <v>221697.24311312407</v>
      </c>
      <c r="GS18" s="139" t="s">
        <v>164</v>
      </c>
      <c r="GT18" s="141">
        <v>92437.551405591948</v>
      </c>
      <c r="GU18" s="139">
        <v>30466.090345457764</v>
      </c>
      <c r="GV18" s="139">
        <v>3.0341126924207917</v>
      </c>
      <c r="GW18" s="139">
        <v>2.6690384794293824E-3</v>
      </c>
      <c r="GX18" s="139">
        <v>32432.281600005088</v>
      </c>
      <c r="GY18" s="139">
        <v>152442.82121117882</v>
      </c>
      <c r="GZ18" s="139">
        <v>32432.281600005088</v>
      </c>
      <c r="HA18" s="139">
        <v>152442.82121117882</v>
      </c>
      <c r="HC18" s="139" t="s">
        <v>164</v>
      </c>
      <c r="HD18" s="139">
        <v>119047.15061870118</v>
      </c>
      <c r="HE18" s="139">
        <v>44803.070170539722</v>
      </c>
      <c r="HF18" s="139">
        <v>2.6571203751340389</v>
      </c>
      <c r="HG18" s="139">
        <v>8.6368070542806544E-3</v>
      </c>
      <c r="HH18" s="139">
        <v>30601.389750190836</v>
      </c>
      <c r="HI18" s="139">
        <v>207492.91148721153</v>
      </c>
      <c r="HJ18" s="139">
        <v>30601.389750190836</v>
      </c>
      <c r="HK18" s="139">
        <v>207492.91148721153</v>
      </c>
      <c r="HM18" s="139" t="s">
        <v>164</v>
      </c>
      <c r="HN18" s="139">
        <v>168785.84224279033</v>
      </c>
      <c r="HO18" s="139">
        <v>29251.381290247646</v>
      </c>
      <c r="HP18" s="139">
        <v>5.770183656218081</v>
      </c>
      <c r="HQ18" s="139">
        <v>2.5312312579945604E-8</v>
      </c>
      <c r="HR18" s="139">
        <v>111152.23592102125</v>
      </c>
      <c r="HS18" s="139">
        <v>226419.4485645594</v>
      </c>
      <c r="HT18" s="139">
        <v>111152.23592102125</v>
      </c>
      <c r="HU18" s="139">
        <v>226419.4485645594</v>
      </c>
      <c r="HW18" s="139" t="s">
        <v>164</v>
      </c>
      <c r="HX18" s="139">
        <v>146001.63700047013</v>
      </c>
      <c r="HY18" s="139">
        <v>38491.894004423521</v>
      </c>
      <c r="HZ18" s="139">
        <v>3.7930489204737885</v>
      </c>
      <c r="IA18" s="139">
        <v>1.885626210377789E-4</v>
      </c>
      <c r="IB18" s="139">
        <v>70174.938192777714</v>
      </c>
      <c r="IC18" s="139">
        <v>221828.33580816255</v>
      </c>
      <c r="ID18" s="139">
        <v>70174.938192777714</v>
      </c>
      <c r="IE18" s="139">
        <v>221828.33580816255</v>
      </c>
      <c r="IG18" s="139" t="s">
        <v>164</v>
      </c>
      <c r="IH18" s="139">
        <v>336165.35378677089</v>
      </c>
      <c r="II18" s="139">
        <v>101420.37113481942</v>
      </c>
      <c r="IJ18" s="139">
        <v>3.3145742815306987</v>
      </c>
      <c r="IK18" s="139">
        <v>2.906603521028795E-3</v>
      </c>
      <c r="IL18" s="139">
        <v>126843.99568183659</v>
      </c>
      <c r="IM18" s="139">
        <v>545486.71189170517</v>
      </c>
      <c r="IN18" s="139">
        <v>126843.99568183659</v>
      </c>
      <c r="IO18" s="139">
        <v>545486.71189170517</v>
      </c>
      <c r="IQ18" s="139" t="s">
        <v>164</v>
      </c>
      <c r="IR18" s="139">
        <v>428109.84454755503</v>
      </c>
      <c r="IS18" s="139">
        <v>360908.97210083582</v>
      </c>
      <c r="IT18" s="139">
        <v>1.1861989522054432</v>
      </c>
      <c r="IU18" s="139">
        <v>0.28038182563379721</v>
      </c>
      <c r="IV18" s="139">
        <v>-455002.59647052939</v>
      </c>
      <c r="IW18" s="139">
        <v>1311222.2855656394</v>
      </c>
      <c r="IX18" s="139">
        <v>-455002.59647052939</v>
      </c>
      <c r="IY18" s="139">
        <v>1311222.2855656394</v>
      </c>
      <c r="JA18" s="139" t="s">
        <v>164</v>
      </c>
      <c r="JB18" s="139">
        <v>209356.38247112412</v>
      </c>
      <c r="JC18" s="139">
        <v>53459.903279495295</v>
      </c>
      <c r="JD18" s="139">
        <v>3.9161384444820606</v>
      </c>
      <c r="JE18" s="139">
        <v>2.6346598926784781E-4</v>
      </c>
      <c r="JF18" s="139">
        <v>102081.23835641812</v>
      </c>
      <c r="JG18" s="139">
        <v>316631.52658583014</v>
      </c>
      <c r="JH18" s="139">
        <v>102081.23835641812</v>
      </c>
      <c r="JI18" s="139">
        <v>316631.52658583014</v>
      </c>
      <c r="JK18" s="139" t="s">
        <v>164</v>
      </c>
      <c r="JL18" s="139">
        <v>225759.45202926631</v>
      </c>
      <c r="JM18" s="139">
        <v>33509.979025871478</v>
      </c>
      <c r="JN18" s="139">
        <v>6.7370812692830411</v>
      </c>
      <c r="JO18" s="139">
        <v>1.2825117322329065E-10</v>
      </c>
      <c r="JP18" s="139">
        <v>159733.67563281028</v>
      </c>
      <c r="JQ18" s="139">
        <v>291785.22842572234</v>
      </c>
      <c r="JR18" s="139">
        <v>159733.67563281028</v>
      </c>
      <c r="JS18" s="139">
        <v>291785.22842572234</v>
      </c>
      <c r="JU18" s="139" t="s">
        <v>164</v>
      </c>
      <c r="JV18" s="139">
        <v>218336.93494639109</v>
      </c>
      <c r="JW18" s="139">
        <v>58052.549616025637</v>
      </c>
      <c r="JX18" s="139">
        <v>3.7610223218536869</v>
      </c>
      <c r="JY18" s="139">
        <v>2.4856471262826987E-4</v>
      </c>
      <c r="JZ18" s="139">
        <v>103556.72699571545</v>
      </c>
      <c r="KA18" s="139">
        <v>333117.14289706672</v>
      </c>
      <c r="KB18" s="139">
        <v>103556.72699571545</v>
      </c>
      <c r="KC18" s="139">
        <v>333117.14289706672</v>
      </c>
      <c r="KE18" s="139" t="s">
        <v>164</v>
      </c>
      <c r="KF18" s="139">
        <v>520381.44454951823</v>
      </c>
      <c r="KG18" s="139">
        <v>77670.495026962599</v>
      </c>
      <c r="KH18" s="139">
        <v>6.6998600223788012</v>
      </c>
      <c r="KI18" s="139">
        <v>1.3713015649911623E-8</v>
      </c>
      <c r="KJ18" s="139">
        <v>364594.16019483149</v>
      </c>
      <c r="KK18" s="139">
        <v>676168.72890420491</v>
      </c>
      <c r="KL18" s="139">
        <v>364594.16019483149</v>
      </c>
      <c r="KM18" s="139">
        <v>676168.72890420491</v>
      </c>
      <c r="KO18" s="139" t="s">
        <v>164</v>
      </c>
      <c r="KP18" s="139">
        <v>828408.90225959814</v>
      </c>
      <c r="KQ18" s="139">
        <v>468241.328337082</v>
      </c>
      <c r="KR18" s="139">
        <v>1.7691921924141547</v>
      </c>
      <c r="KS18" s="139">
        <v>0.11482742241481965</v>
      </c>
      <c r="KT18" s="139">
        <v>-251357.53715920507</v>
      </c>
      <c r="KU18" s="139">
        <v>1908175.3416784015</v>
      </c>
      <c r="KV18" s="139">
        <v>-251357.53715920507</v>
      </c>
      <c r="KW18" s="139">
        <v>1908175.3416784015</v>
      </c>
    </row>
    <row r="19" spans="2:309" ht="16" thickBot="1">
      <c r="B19" s="26">
        <v>342000</v>
      </c>
      <c r="C19" s="6">
        <v>3</v>
      </c>
      <c r="D19" s="6">
        <v>2</v>
      </c>
      <c r="E19" s="6">
        <v>1930</v>
      </c>
      <c r="F19" s="6">
        <v>11947</v>
      </c>
      <c r="G19" s="27">
        <v>8</v>
      </c>
      <c r="I19" s="55">
        <v>190000</v>
      </c>
      <c r="J19" s="6">
        <v>3</v>
      </c>
      <c r="K19" s="6">
        <v>1</v>
      </c>
      <c r="L19" s="6">
        <v>1100</v>
      </c>
      <c r="M19" s="6">
        <v>9452</v>
      </c>
      <c r="N19" s="27">
        <v>6</v>
      </c>
      <c r="P19" s="26">
        <v>246500</v>
      </c>
      <c r="Q19" s="57">
        <v>2</v>
      </c>
      <c r="R19" s="6">
        <v>1</v>
      </c>
      <c r="S19" s="6">
        <v>940</v>
      </c>
      <c r="T19" s="6">
        <v>6000</v>
      </c>
      <c r="U19" s="27">
        <v>7</v>
      </c>
      <c r="W19" s="38">
        <v>199950</v>
      </c>
      <c r="X19" s="34">
        <v>3</v>
      </c>
      <c r="Y19" s="59">
        <v>1</v>
      </c>
      <c r="Z19" s="34">
        <v>1370</v>
      </c>
      <c r="AA19" s="34">
        <v>10317</v>
      </c>
      <c r="AB19" s="39">
        <v>6</v>
      </c>
      <c r="AD19" s="38">
        <v>190000</v>
      </c>
      <c r="AE19" s="34">
        <v>3</v>
      </c>
      <c r="AF19" s="34">
        <v>1</v>
      </c>
      <c r="AG19" s="34">
        <v>1100</v>
      </c>
      <c r="AH19" s="34">
        <v>9452</v>
      </c>
      <c r="AI19" s="62">
        <v>6</v>
      </c>
      <c r="AL19" s="181"/>
      <c r="AM19" s="151">
        <v>10</v>
      </c>
      <c r="AN19" s="152"/>
      <c r="AO19" s="70">
        <f>AVERAGE(AD495:AD504)</f>
        <v>747600</v>
      </c>
      <c r="AP19" s="70">
        <f>_xlfn.STDEV.S(AD495:AD504)</f>
        <v>172431.11345951719</v>
      </c>
      <c r="AQ19" s="69">
        <f>MEDIAN(AD495:AD504)</f>
        <v>823000</v>
      </c>
      <c r="AR19" s="69">
        <f t="shared" si="5"/>
        <v>29732488888.888889</v>
      </c>
      <c r="AS19" s="72">
        <f>AVERAGE(AG495:AG504)</f>
        <v>3505.1</v>
      </c>
      <c r="AT19" s="72">
        <f>_xlfn.STDEV.S(AG495:AG504)</f>
        <v>458.99466227833267</v>
      </c>
      <c r="AU19" s="69">
        <f>MEDIAN(AG495:AG504)</f>
        <v>3590</v>
      </c>
      <c r="AV19" s="69">
        <f t="shared" si="6"/>
        <v>210676.10000000068</v>
      </c>
      <c r="AW19" s="72">
        <f>AVERAGE(AH495:AH504)</f>
        <v>52703.1</v>
      </c>
      <c r="AX19" s="72">
        <f>_xlfn.STDEV.S(AH495:AH504)</f>
        <v>59302.826871818594</v>
      </c>
      <c r="AY19" s="69">
        <f>MEDIAN(AH495:AH504)</f>
        <v>34627</v>
      </c>
      <c r="AZ19" s="69">
        <f t="shared" si="7"/>
        <v>3516825274.9888897</v>
      </c>
      <c r="BB19" s="5"/>
      <c r="BC19" s="6"/>
      <c r="BD19" s="6"/>
      <c r="BE19" s="6"/>
      <c r="BF19" s="6"/>
      <c r="BG19" s="6"/>
      <c r="BH19" s="6"/>
      <c r="BI19" s="6"/>
      <c r="BJ19" s="7"/>
      <c r="BK19" s="6"/>
      <c r="BL19" s="5"/>
      <c r="BM19" s="10" t="s">
        <v>9</v>
      </c>
      <c r="BN19" s="16">
        <f>_xlfn.STDEV.S(B5:B504)</f>
        <v>190264.35053092983</v>
      </c>
      <c r="BO19" s="6"/>
      <c r="BP19" s="7"/>
      <c r="BQ19" s="5"/>
      <c r="BR19" s="89" t="s">
        <v>77</v>
      </c>
      <c r="BT19" s="90">
        <f>MEDIAN(S5:S504)</f>
        <v>1770</v>
      </c>
      <c r="BU19" s="7"/>
      <c r="BV19" s="5"/>
      <c r="BW19" s="67" t="s">
        <v>9</v>
      </c>
      <c r="BX19" s="6"/>
      <c r="BY19" s="92">
        <v>42012.93</v>
      </c>
      <c r="BZ19" s="6"/>
      <c r="CA19" s="6"/>
      <c r="CB19" s="6"/>
      <c r="CC19" s="6"/>
      <c r="CD19" s="7"/>
      <c r="FJ19" s="100"/>
      <c r="FK19" s="89"/>
      <c r="FL19" s="89">
        <v>1100</v>
      </c>
      <c r="FM19" s="89">
        <v>190000</v>
      </c>
      <c r="FN19" s="145">
        <f t="shared" si="3"/>
        <v>-778.56</v>
      </c>
      <c r="FO19" s="145">
        <f t="shared" si="4"/>
        <v>606155.67359999986</v>
      </c>
      <c r="FP19" s="89">
        <f t="shared" si="0"/>
        <v>-265982.90000000002</v>
      </c>
      <c r="FQ19" s="89">
        <f t="shared" si="1"/>
        <v>70746903092.410019</v>
      </c>
      <c r="FR19" s="89">
        <f t="shared" si="2"/>
        <v>207083646.62400001</v>
      </c>
      <c r="FS19" s="89"/>
      <c r="FT19" s="89"/>
      <c r="FU19" s="89"/>
      <c r="FV19" s="147"/>
      <c r="FW19" s="147" t="s">
        <v>170</v>
      </c>
      <c r="FX19" s="147" t="s">
        <v>101</v>
      </c>
      <c r="FY19" s="147" t="s">
        <v>171</v>
      </c>
      <c r="FZ19" s="147" t="s">
        <v>172</v>
      </c>
      <c r="GA19" s="147" t="s">
        <v>173</v>
      </c>
      <c r="GB19" s="147" t="s">
        <v>174</v>
      </c>
      <c r="GC19" s="147" t="s">
        <v>175</v>
      </c>
      <c r="GD19" s="147" t="s">
        <v>176</v>
      </c>
      <c r="GH19" s="146" t="s">
        <v>177</v>
      </c>
      <c r="GI19" s="146">
        <v>213.4706664467144</v>
      </c>
      <c r="GJ19" s="146">
        <v>33.831472148988176</v>
      </c>
      <c r="GK19" s="146">
        <v>6.3098249318452684</v>
      </c>
      <c r="GL19" s="146">
        <v>1.6304472108891978E-8</v>
      </c>
      <c r="GM19" s="146">
        <v>146.10359882758198</v>
      </c>
      <c r="GN19" s="146">
        <v>280.8377340658468</v>
      </c>
      <c r="GO19" s="146">
        <v>146.10359882758198</v>
      </c>
      <c r="GP19" s="146">
        <v>280.8377340658468</v>
      </c>
      <c r="GS19" s="146" t="s">
        <v>177</v>
      </c>
      <c r="GT19" s="150">
        <v>197.04793000885368</v>
      </c>
      <c r="GU19" s="146">
        <v>16.682764199531306</v>
      </c>
      <c r="GV19" s="146">
        <v>11.811467671190224</v>
      </c>
      <c r="GW19" s="146">
        <v>7.7250126497998234E-26</v>
      </c>
      <c r="GX19" s="146">
        <v>164.18996380627166</v>
      </c>
      <c r="GY19" s="146">
        <v>229.9058962114357</v>
      </c>
      <c r="GZ19" s="146">
        <v>164.18996380627166</v>
      </c>
      <c r="HA19" s="146">
        <v>229.9058962114357</v>
      </c>
      <c r="HC19" s="146" t="s">
        <v>177</v>
      </c>
      <c r="HD19" s="146">
        <v>165.82186510783572</v>
      </c>
      <c r="HE19" s="146">
        <v>18.080032847820306</v>
      </c>
      <c r="HF19" s="146">
        <v>9.1715466727056789</v>
      </c>
      <c r="HG19" s="146">
        <v>1.575239563722512E-16</v>
      </c>
      <c r="HH19" s="146">
        <v>130.13006417396542</v>
      </c>
      <c r="HI19" s="146">
        <v>201.51366604170602</v>
      </c>
      <c r="HJ19" s="146">
        <v>130.13006417396542</v>
      </c>
      <c r="HK19" s="146">
        <v>201.51366604170602</v>
      </c>
      <c r="HM19" s="146" t="s">
        <v>177</v>
      </c>
      <c r="HN19" s="146">
        <v>148.89857950111158</v>
      </c>
      <c r="HO19" s="146">
        <v>19.194839864839405</v>
      </c>
      <c r="HP19" s="146">
        <v>7.7572191562723072</v>
      </c>
      <c r="HQ19" s="146">
        <v>2.770970951014101E-13</v>
      </c>
      <c r="HR19" s="146">
        <v>111.07924258834908</v>
      </c>
      <c r="HS19" s="146">
        <v>186.71791641387409</v>
      </c>
      <c r="HT19" s="146">
        <v>111.07924258834908</v>
      </c>
      <c r="HU19" s="146">
        <v>186.71791641387409</v>
      </c>
      <c r="HW19" s="146" t="s">
        <v>177</v>
      </c>
      <c r="HX19" s="146">
        <v>163.58726740869741</v>
      </c>
      <c r="HY19" s="146">
        <v>16.851890793846902</v>
      </c>
      <c r="HZ19" s="146">
        <v>9.7073538755916768</v>
      </c>
      <c r="IA19" s="146">
        <v>5.3989489277063601E-19</v>
      </c>
      <c r="IB19" s="146">
        <v>130.39006366968925</v>
      </c>
      <c r="IC19" s="146">
        <v>196.78447114770557</v>
      </c>
      <c r="ID19" s="146">
        <v>130.39006366968925</v>
      </c>
      <c r="IE19" s="146">
        <v>196.78447114770557</v>
      </c>
      <c r="IG19" s="146" t="s">
        <v>177</v>
      </c>
      <c r="IH19" s="146">
        <v>109.12070167878393</v>
      </c>
      <c r="II19" s="146">
        <v>34.807239348628947</v>
      </c>
      <c r="IJ19" s="146">
        <v>3.1350001815953319</v>
      </c>
      <c r="IK19" s="146">
        <v>4.4932139445132205E-3</v>
      </c>
      <c r="IL19" s="146">
        <v>37.282090452906232</v>
      </c>
      <c r="IM19" s="146">
        <v>180.95931290466163</v>
      </c>
      <c r="IN19" s="146">
        <v>37.282090452906232</v>
      </c>
      <c r="IO19" s="146">
        <v>180.95931290466163</v>
      </c>
      <c r="IQ19" s="146" t="s">
        <v>177</v>
      </c>
      <c r="IR19" s="146">
        <v>-122.17063372854955</v>
      </c>
      <c r="IS19" s="146">
        <v>356.02078701048811</v>
      </c>
      <c r="IT19" s="146">
        <v>-0.34315590040238436</v>
      </c>
      <c r="IU19" s="146">
        <v>0.74318507036797921</v>
      </c>
      <c r="IV19" s="146">
        <v>-993.32211671847199</v>
      </c>
      <c r="IW19" s="146">
        <v>748.9808492613729</v>
      </c>
      <c r="IX19" s="146">
        <v>-993.32211671847199</v>
      </c>
      <c r="IY19" s="146">
        <v>748.9808492613729</v>
      </c>
      <c r="JA19" s="146" t="s">
        <v>177</v>
      </c>
      <c r="JB19" s="146">
        <v>77.181704638291308</v>
      </c>
      <c r="JC19" s="146">
        <v>40.10946225270969</v>
      </c>
      <c r="JD19" s="146">
        <v>1.9242767243302323</v>
      </c>
      <c r="JE19" s="146">
        <v>5.9800217810948256E-2</v>
      </c>
      <c r="JF19" s="146">
        <v>-3.3038196438508862</v>
      </c>
      <c r="JG19" s="146">
        <v>157.6672289204335</v>
      </c>
      <c r="JH19" s="146">
        <v>-3.3038196438508862</v>
      </c>
      <c r="JI19" s="146">
        <v>157.6672289204335</v>
      </c>
      <c r="JK19" s="146" t="s">
        <v>177</v>
      </c>
      <c r="JL19" s="146">
        <v>105.56766282629114</v>
      </c>
      <c r="JM19" s="146">
        <v>19.983831390822889</v>
      </c>
      <c r="JN19" s="146">
        <v>5.2826537995497018</v>
      </c>
      <c r="JO19" s="146">
        <v>2.9496690913358039E-7</v>
      </c>
      <c r="JP19" s="146">
        <v>66.192884885180888</v>
      </c>
      <c r="JQ19" s="146">
        <v>144.94244076740139</v>
      </c>
      <c r="JR19" s="146">
        <v>66.192884885180888</v>
      </c>
      <c r="JS19" s="146">
        <v>144.94244076740139</v>
      </c>
      <c r="JU19" s="146" t="s">
        <v>177</v>
      </c>
      <c r="JV19" s="146">
        <v>133.85843940234992</v>
      </c>
      <c r="JW19" s="146">
        <v>26.53929068112452</v>
      </c>
      <c r="JX19" s="146">
        <v>5.043783611652958</v>
      </c>
      <c r="JY19" s="146">
        <v>1.401166048525216E-6</v>
      </c>
      <c r="JZ19" s="146">
        <v>81.385545043856681</v>
      </c>
      <c r="KA19" s="146">
        <v>186.33133376084317</v>
      </c>
      <c r="KB19" s="146">
        <v>81.385545043856681</v>
      </c>
      <c r="KC19" s="146">
        <v>186.33133376084317</v>
      </c>
      <c r="KE19" s="146" t="s">
        <v>177</v>
      </c>
      <c r="KF19" s="146">
        <v>59.085849525371202</v>
      </c>
      <c r="KG19" s="146">
        <v>26.761488334322628</v>
      </c>
      <c r="KH19" s="146">
        <v>2.2078685903874544</v>
      </c>
      <c r="KI19" s="146">
        <v>3.1602915584071863E-2</v>
      </c>
      <c r="KJ19" s="146">
        <v>5.4091014700577063</v>
      </c>
      <c r="KK19" s="146">
        <v>112.7625975806847</v>
      </c>
      <c r="KL19" s="146">
        <v>5.4091014700577063</v>
      </c>
      <c r="KM19" s="146">
        <v>112.7625975806847</v>
      </c>
      <c r="KO19" s="146" t="s">
        <v>177</v>
      </c>
      <c r="KP19" s="146">
        <v>-23.054663849704195</v>
      </c>
      <c r="KQ19" s="146">
        <v>132.56950771385817</v>
      </c>
      <c r="KR19" s="146">
        <v>-0.17390623415051101</v>
      </c>
      <c r="KS19" s="146">
        <v>0.86625922231975649</v>
      </c>
      <c r="KT19" s="146">
        <v>-328.76049683984184</v>
      </c>
      <c r="KU19" s="146">
        <v>282.65116914043347</v>
      </c>
      <c r="KV19" s="146">
        <v>-328.76049683984184</v>
      </c>
      <c r="KW19" s="146">
        <v>282.65116914043347</v>
      </c>
    </row>
    <row r="20" spans="2:309">
      <c r="B20" s="26">
        <v>375000</v>
      </c>
      <c r="C20" s="6">
        <v>3</v>
      </c>
      <c r="D20" s="6">
        <v>2</v>
      </c>
      <c r="E20" s="6">
        <v>2120</v>
      </c>
      <c r="F20" s="6">
        <v>18500</v>
      </c>
      <c r="G20" s="27">
        <v>8</v>
      </c>
      <c r="I20" s="55">
        <v>190500</v>
      </c>
      <c r="J20" s="6">
        <v>3</v>
      </c>
      <c r="K20" s="6">
        <v>2</v>
      </c>
      <c r="L20" s="6">
        <v>1390</v>
      </c>
      <c r="M20" s="6">
        <v>10155</v>
      </c>
      <c r="N20" s="27">
        <v>7</v>
      </c>
      <c r="P20" s="26">
        <v>258800</v>
      </c>
      <c r="Q20" s="57">
        <v>2</v>
      </c>
      <c r="R20" s="6">
        <v>1</v>
      </c>
      <c r="S20" s="6">
        <v>1290</v>
      </c>
      <c r="T20" s="6">
        <v>1624</v>
      </c>
      <c r="U20" s="27">
        <v>8</v>
      </c>
      <c r="W20" s="38">
        <v>199988</v>
      </c>
      <c r="X20" s="34">
        <v>2</v>
      </c>
      <c r="Y20" s="59">
        <v>1</v>
      </c>
      <c r="Z20" s="34">
        <v>860</v>
      </c>
      <c r="AA20" s="34">
        <v>5000</v>
      </c>
      <c r="AB20" s="39">
        <v>7</v>
      </c>
      <c r="AD20" s="38">
        <v>199950</v>
      </c>
      <c r="AE20" s="34">
        <v>3</v>
      </c>
      <c r="AF20" s="34">
        <v>1</v>
      </c>
      <c r="AG20" s="34">
        <v>1370</v>
      </c>
      <c r="AH20" s="34">
        <v>10317</v>
      </c>
      <c r="AI20" s="62">
        <v>6</v>
      </c>
      <c r="AS20" s="6"/>
      <c r="AT20" s="6"/>
      <c r="AU20" s="6"/>
      <c r="BB20" s="5"/>
      <c r="BC20" s="6"/>
      <c r="BD20" s="6"/>
      <c r="BE20" s="6"/>
      <c r="BF20" s="6"/>
      <c r="BG20" s="6"/>
      <c r="BH20" s="6"/>
      <c r="BI20" s="6"/>
      <c r="BJ20" s="7"/>
      <c r="BK20" s="6"/>
      <c r="BL20" s="5"/>
      <c r="BM20" s="10" t="s">
        <v>10</v>
      </c>
      <c r="BN20" s="11">
        <f>BN19/BN18</f>
        <v>0.41726199163592798</v>
      </c>
      <c r="BO20" s="6"/>
      <c r="BP20" s="7"/>
      <c r="BQ20" s="5"/>
      <c r="BR20" s="10" t="s">
        <v>9</v>
      </c>
      <c r="BS20" s="6"/>
      <c r="BT20" s="6">
        <v>714.44709999999998</v>
      </c>
      <c r="BU20" s="7"/>
      <c r="BV20" s="5"/>
      <c r="BW20" s="67" t="s">
        <v>10</v>
      </c>
      <c r="BX20" s="6"/>
      <c r="BY20" s="92">
        <v>2.5299999999999998</v>
      </c>
      <c r="BZ20" s="6"/>
      <c r="CA20" s="6"/>
      <c r="CB20" s="6"/>
      <c r="CC20" s="6"/>
      <c r="CD20" s="7"/>
      <c r="FJ20" s="100"/>
      <c r="FK20" s="89"/>
      <c r="FL20" s="89">
        <v>1390</v>
      </c>
      <c r="FM20" s="89">
        <v>190500</v>
      </c>
      <c r="FN20" s="145">
        <f t="shared" si="3"/>
        <v>-488.55999999999995</v>
      </c>
      <c r="FO20" s="145">
        <f t="shared" si="4"/>
        <v>238690.87359999993</v>
      </c>
      <c r="FP20" s="89">
        <f t="shared" si="0"/>
        <v>-265482.90000000002</v>
      </c>
      <c r="FQ20" s="89">
        <f t="shared" si="1"/>
        <v>70481170192.410019</v>
      </c>
      <c r="FR20" s="89">
        <f t="shared" si="2"/>
        <v>129704325.624</v>
      </c>
      <c r="FS20" s="89"/>
      <c r="FT20" s="89"/>
      <c r="FU20" s="89"/>
      <c r="FV20" s="139" t="s">
        <v>164</v>
      </c>
      <c r="FW20" s="141">
        <v>156047.47617503576</v>
      </c>
      <c r="FX20" s="139">
        <v>19193.586057321525</v>
      </c>
      <c r="FY20" s="139">
        <v>8.1301886843344935</v>
      </c>
      <c r="FZ20" s="139">
        <v>3.4262053900826818E-15</v>
      </c>
      <c r="GA20" s="139">
        <v>118337.08942527871</v>
      </c>
      <c r="GB20" s="139">
        <v>193757.8629247928</v>
      </c>
      <c r="GC20" s="139">
        <v>118337.08942527871</v>
      </c>
      <c r="GD20" s="139">
        <v>193757.8629247928</v>
      </c>
    </row>
    <row r="21" spans="2:309" ht="16" thickBot="1">
      <c r="B21" s="26">
        <v>268500</v>
      </c>
      <c r="C21" s="6">
        <v>4</v>
      </c>
      <c r="D21" s="6">
        <v>1</v>
      </c>
      <c r="E21" s="6">
        <v>1420</v>
      </c>
      <c r="F21" s="6">
        <v>7500</v>
      </c>
      <c r="G21" s="27">
        <v>7</v>
      </c>
      <c r="I21" s="55">
        <v>195000</v>
      </c>
      <c r="J21" s="6">
        <v>2</v>
      </c>
      <c r="K21" s="6">
        <v>1</v>
      </c>
      <c r="L21" s="6">
        <v>1080</v>
      </c>
      <c r="M21" s="6">
        <v>3899</v>
      </c>
      <c r="N21" s="27">
        <v>8</v>
      </c>
      <c r="P21" s="26">
        <v>262500</v>
      </c>
      <c r="Q21" s="57">
        <v>2</v>
      </c>
      <c r="R21" s="6">
        <v>1</v>
      </c>
      <c r="S21" s="6">
        <v>1140</v>
      </c>
      <c r="T21" s="6">
        <v>14373</v>
      </c>
      <c r="U21" s="27">
        <v>7</v>
      </c>
      <c r="W21" s="38">
        <v>202500</v>
      </c>
      <c r="X21" s="34">
        <v>3</v>
      </c>
      <c r="Y21" s="59">
        <v>1</v>
      </c>
      <c r="Z21" s="34">
        <v>1120</v>
      </c>
      <c r="AA21" s="34">
        <v>8576</v>
      </c>
      <c r="AB21" s="39">
        <v>6</v>
      </c>
      <c r="AD21" s="38">
        <v>202500</v>
      </c>
      <c r="AE21" s="34">
        <v>3</v>
      </c>
      <c r="AF21" s="34">
        <v>1</v>
      </c>
      <c r="AG21" s="34">
        <v>1120</v>
      </c>
      <c r="AH21" s="34">
        <v>8576</v>
      </c>
      <c r="AI21" s="62">
        <v>6</v>
      </c>
      <c r="BB21" s="5"/>
      <c r="BC21" s="6"/>
      <c r="BD21" s="6"/>
      <c r="BE21" s="6"/>
      <c r="BF21" s="6"/>
      <c r="BG21" s="6"/>
      <c r="BH21" s="6"/>
      <c r="BI21" s="6"/>
      <c r="BJ21" s="7"/>
      <c r="BK21" s="6"/>
      <c r="BL21" s="5"/>
      <c r="BM21" s="87" t="s">
        <v>82</v>
      </c>
      <c r="BN21" s="84">
        <f>MIN(I5:I26)</f>
        <v>125000</v>
      </c>
      <c r="BO21" s="6"/>
      <c r="BP21" s="7"/>
      <c r="BQ21" s="5"/>
      <c r="BR21" s="10" t="s">
        <v>10</v>
      </c>
      <c r="BS21" s="6"/>
      <c r="BT21" s="6">
        <v>0.38030000000000003</v>
      </c>
      <c r="BU21" s="7"/>
      <c r="BV21" s="5"/>
      <c r="BW21" s="91" t="s">
        <v>82</v>
      </c>
      <c r="BX21" s="6"/>
      <c r="BY21" s="46">
        <f>MIN(T5:T504)</f>
        <v>638</v>
      </c>
      <c r="BZ21" s="6"/>
      <c r="CA21" s="6"/>
      <c r="CB21" s="6"/>
      <c r="CC21" s="6"/>
      <c r="CD21" s="7"/>
      <c r="FJ21" s="100"/>
      <c r="FK21" s="89"/>
      <c r="FL21" s="89">
        <v>1080</v>
      </c>
      <c r="FM21" s="89">
        <v>195000</v>
      </c>
      <c r="FN21" s="145">
        <f t="shared" si="3"/>
        <v>-798.56</v>
      </c>
      <c r="FO21" s="145">
        <f t="shared" si="4"/>
        <v>637698.07359999989</v>
      </c>
      <c r="FP21" s="89">
        <f t="shared" si="0"/>
        <v>-260982.90000000002</v>
      </c>
      <c r="FQ21" s="89">
        <f t="shared" si="1"/>
        <v>68112074092.410011</v>
      </c>
      <c r="FR21" s="89">
        <f t="shared" si="2"/>
        <v>208410504.62400001</v>
      </c>
      <c r="FS21" s="89"/>
      <c r="FT21" s="89"/>
      <c r="FU21" s="89"/>
      <c r="FV21" s="146" t="s">
        <v>177</v>
      </c>
      <c r="FW21" s="150">
        <v>159.66243602810889</v>
      </c>
      <c r="FX21" s="146">
        <v>9.5510557910642699</v>
      </c>
      <c r="FY21" s="146">
        <v>16.716731586625752</v>
      </c>
      <c r="FZ21" s="146">
        <v>4.0414995731951721E-50</v>
      </c>
      <c r="GA21" s="146">
        <v>140.89710438690943</v>
      </c>
      <c r="GB21" s="146">
        <v>178.42776766930834</v>
      </c>
      <c r="GC21" s="146">
        <v>140.89710438690943</v>
      </c>
      <c r="GD21" s="146">
        <v>178.42776766930834</v>
      </c>
    </row>
    <row r="22" spans="2:309" ht="16">
      <c r="B22" s="26">
        <v>469000</v>
      </c>
      <c r="C22" s="6">
        <v>4</v>
      </c>
      <c r="D22" s="6">
        <v>2</v>
      </c>
      <c r="E22" s="6">
        <v>3550</v>
      </c>
      <c r="F22" s="6">
        <v>13938</v>
      </c>
      <c r="G22" s="27">
        <v>8</v>
      </c>
      <c r="I22" s="55">
        <v>199000</v>
      </c>
      <c r="J22" s="6">
        <v>4</v>
      </c>
      <c r="K22" s="6">
        <v>2</v>
      </c>
      <c r="L22" s="6">
        <v>2030</v>
      </c>
      <c r="M22" s="6">
        <v>8120</v>
      </c>
      <c r="N22" s="27">
        <v>7</v>
      </c>
      <c r="P22" s="26">
        <v>264950</v>
      </c>
      <c r="Q22" s="57">
        <v>2</v>
      </c>
      <c r="R22" s="6">
        <v>1</v>
      </c>
      <c r="S22" s="6">
        <v>770</v>
      </c>
      <c r="T22" s="6">
        <v>7434</v>
      </c>
      <c r="U22" s="27">
        <v>6</v>
      </c>
      <c r="W22" s="38">
        <v>210000</v>
      </c>
      <c r="X22" s="34">
        <v>2</v>
      </c>
      <c r="Y22" s="59">
        <v>1</v>
      </c>
      <c r="Z22" s="34">
        <v>900</v>
      </c>
      <c r="AA22" s="34">
        <v>5000</v>
      </c>
      <c r="AB22" s="39">
        <v>6</v>
      </c>
      <c r="AD22" s="38">
        <v>210000</v>
      </c>
      <c r="AE22" s="34">
        <v>2</v>
      </c>
      <c r="AF22" s="34">
        <v>1</v>
      </c>
      <c r="AG22" s="34">
        <v>900</v>
      </c>
      <c r="AH22" s="34">
        <v>5000</v>
      </c>
      <c r="AI22" s="62">
        <v>6</v>
      </c>
      <c r="BB22" s="5"/>
      <c r="BC22" s="18" t="s">
        <v>11</v>
      </c>
      <c r="BD22" s="12"/>
      <c r="BE22" s="12"/>
      <c r="BF22" s="6"/>
      <c r="BG22" s="6"/>
      <c r="BH22" s="18" t="s">
        <v>15</v>
      </c>
      <c r="BI22" s="12"/>
      <c r="BJ22" s="22"/>
      <c r="BK22" s="6"/>
      <c r="BL22" s="5"/>
      <c r="BM22" s="10" t="s">
        <v>17</v>
      </c>
      <c r="BN22" s="17">
        <f>_xlfn.QUARTILE.EXC(B5:B504,1)</f>
        <v>310250</v>
      </c>
      <c r="BO22" s="6"/>
      <c r="BP22" s="7"/>
      <c r="BQ22" s="5"/>
      <c r="BR22" s="87" t="s">
        <v>82</v>
      </c>
      <c r="BT22">
        <f>MIN(S5:S504)</f>
        <v>590</v>
      </c>
      <c r="BU22" s="7"/>
      <c r="BV22" s="5"/>
      <c r="BW22" s="91" t="s">
        <v>86</v>
      </c>
      <c r="BX22" s="6"/>
      <c r="BY22" s="93">
        <f>_xlfn.QUARTILE.EXC(T5:T504,1)</f>
        <v>4804.5</v>
      </c>
      <c r="CB22" s="6"/>
      <c r="CC22" s="6"/>
      <c r="CD22" s="7"/>
      <c r="FJ22" s="100"/>
      <c r="FK22" s="89"/>
      <c r="FL22" s="89">
        <v>2030</v>
      </c>
      <c r="FM22" s="89">
        <v>199000</v>
      </c>
      <c r="FN22" s="145">
        <f t="shared" si="3"/>
        <v>151.44000000000005</v>
      </c>
      <c r="FO22" s="145">
        <f t="shared" si="4"/>
        <v>22934.073600000018</v>
      </c>
      <c r="FP22" s="89">
        <f t="shared" si="0"/>
        <v>-256982.90000000002</v>
      </c>
      <c r="FQ22" s="89">
        <f t="shared" si="1"/>
        <v>66040210892.410011</v>
      </c>
      <c r="FR22" s="89">
        <f t="shared" si="2"/>
        <v>-38917490.376000017</v>
      </c>
      <c r="FS22" s="89"/>
      <c r="FT22" s="89"/>
      <c r="FU22" s="89"/>
    </row>
    <row r="23" spans="2:309">
      <c r="B23" s="26">
        <v>260000</v>
      </c>
      <c r="C23" s="6">
        <v>3</v>
      </c>
      <c r="D23" s="6">
        <v>2</v>
      </c>
      <c r="E23" s="6">
        <v>1920</v>
      </c>
      <c r="F23" s="6">
        <v>7415</v>
      </c>
      <c r="G23" s="27">
        <v>7</v>
      </c>
      <c r="I23" s="55">
        <v>199950</v>
      </c>
      <c r="J23" s="6">
        <v>3</v>
      </c>
      <c r="K23" s="6">
        <v>1</v>
      </c>
      <c r="L23" s="6">
        <v>1370</v>
      </c>
      <c r="M23" s="6">
        <v>10317</v>
      </c>
      <c r="N23" s="27">
        <v>6</v>
      </c>
      <c r="P23" s="26">
        <v>265000</v>
      </c>
      <c r="Q23" s="57">
        <v>2</v>
      </c>
      <c r="R23" s="6">
        <v>2</v>
      </c>
      <c r="S23" s="6">
        <v>1650</v>
      </c>
      <c r="T23" s="6">
        <v>8975</v>
      </c>
      <c r="U23" s="27">
        <v>6</v>
      </c>
      <c r="W23" s="38">
        <v>212000</v>
      </c>
      <c r="X23" s="34">
        <v>3</v>
      </c>
      <c r="Y23" s="59">
        <v>1</v>
      </c>
      <c r="Z23" s="34">
        <v>1040</v>
      </c>
      <c r="AA23" s="34">
        <v>6800</v>
      </c>
      <c r="AB23" s="39">
        <v>6</v>
      </c>
      <c r="AD23" s="38">
        <v>212000</v>
      </c>
      <c r="AE23" s="34">
        <v>3</v>
      </c>
      <c r="AF23" s="34">
        <v>1</v>
      </c>
      <c r="AG23" s="34">
        <v>1040</v>
      </c>
      <c r="AH23" s="34">
        <v>6800</v>
      </c>
      <c r="AI23" s="62">
        <v>6</v>
      </c>
      <c r="BB23" s="5"/>
      <c r="BC23" s="6"/>
      <c r="BD23" s="6"/>
      <c r="BE23" s="6"/>
      <c r="BF23" s="6"/>
      <c r="BG23" s="6"/>
      <c r="BH23" s="6"/>
      <c r="BI23" s="6"/>
      <c r="BJ23" s="7"/>
      <c r="BK23" s="6"/>
      <c r="BL23" s="5"/>
      <c r="BM23" s="10" t="s">
        <v>18</v>
      </c>
      <c r="BN23" s="17">
        <f>_xlfn.QUARTILE.EXC(B5:B504,2)</f>
        <v>414625</v>
      </c>
      <c r="BO23" s="6"/>
      <c r="BP23" s="7"/>
      <c r="BQ23" s="5"/>
      <c r="BR23" s="87" t="s">
        <v>86</v>
      </c>
      <c r="BS23" s="6"/>
      <c r="BT23" s="6">
        <f>_xlfn.QUARTILE.EXC(E5:E504,1)</f>
        <v>1350</v>
      </c>
      <c r="BU23" s="7"/>
      <c r="BV23" s="5"/>
      <c r="BW23" s="91" t="s">
        <v>77</v>
      </c>
      <c r="BX23" s="6"/>
      <c r="BY23" s="93">
        <f>BY18</f>
        <v>7467.5</v>
      </c>
      <c r="CB23" s="6"/>
      <c r="CC23" s="6"/>
      <c r="CD23" s="7"/>
      <c r="FJ23" s="100"/>
      <c r="FK23" s="89"/>
      <c r="FL23" s="89">
        <v>1370</v>
      </c>
      <c r="FM23" s="89">
        <v>199950</v>
      </c>
      <c r="FN23" s="145">
        <f t="shared" si="3"/>
        <v>-508.55999999999995</v>
      </c>
      <c r="FO23" s="145">
        <f t="shared" si="4"/>
        <v>258633.27359999996</v>
      </c>
      <c r="FP23" s="89">
        <f t="shared" si="0"/>
        <v>-256032.90000000002</v>
      </c>
      <c r="FQ23" s="89">
        <f t="shared" si="1"/>
        <v>65552845882.410011</v>
      </c>
      <c r="FR23" s="89">
        <f t="shared" si="2"/>
        <v>130208091.624</v>
      </c>
      <c r="FS23" s="89"/>
      <c r="FT23" s="89"/>
      <c r="FU23" s="89"/>
      <c r="GH23" t="s">
        <v>178</v>
      </c>
      <c r="GS23" t="s">
        <v>178</v>
      </c>
      <c r="HC23" t="s">
        <v>178</v>
      </c>
      <c r="HM23" t="s">
        <v>178</v>
      </c>
      <c r="HW23" t="s">
        <v>178</v>
      </c>
      <c r="IG23" t="s">
        <v>178</v>
      </c>
      <c r="IQ23" t="s">
        <v>178</v>
      </c>
      <c r="JA23" t="s">
        <v>178</v>
      </c>
      <c r="JK23" t="s">
        <v>178</v>
      </c>
      <c r="JU23" t="s">
        <v>178</v>
      </c>
      <c r="KE23" t="s">
        <v>178</v>
      </c>
      <c r="KO23" t="s">
        <v>178</v>
      </c>
    </row>
    <row r="24" spans="2:309" ht="16" thickBot="1">
      <c r="B24" s="26">
        <v>597500</v>
      </c>
      <c r="C24" s="6">
        <v>3</v>
      </c>
      <c r="D24" s="6">
        <v>2</v>
      </c>
      <c r="E24" s="6">
        <v>2150</v>
      </c>
      <c r="F24" s="6">
        <v>5400</v>
      </c>
      <c r="G24" s="27">
        <v>7</v>
      </c>
      <c r="I24" s="55">
        <v>199988</v>
      </c>
      <c r="J24" s="6">
        <v>2</v>
      </c>
      <c r="K24" s="6">
        <v>1</v>
      </c>
      <c r="L24" s="6">
        <v>860</v>
      </c>
      <c r="M24" s="6">
        <v>5000</v>
      </c>
      <c r="N24" s="27">
        <v>7</v>
      </c>
      <c r="P24" s="26">
        <v>265000</v>
      </c>
      <c r="Q24" s="57">
        <v>2</v>
      </c>
      <c r="R24" s="6">
        <v>1</v>
      </c>
      <c r="S24" s="6">
        <v>910</v>
      </c>
      <c r="T24" s="6">
        <v>4600</v>
      </c>
      <c r="U24" s="27">
        <v>5</v>
      </c>
      <c r="W24" s="38">
        <v>215000</v>
      </c>
      <c r="X24" s="34">
        <v>2</v>
      </c>
      <c r="Y24" s="59">
        <v>1</v>
      </c>
      <c r="Z24" s="34">
        <v>710</v>
      </c>
      <c r="AA24" s="34">
        <v>7200</v>
      </c>
      <c r="AB24" s="39">
        <v>6</v>
      </c>
      <c r="AD24" s="38">
        <v>215000</v>
      </c>
      <c r="AE24" s="34">
        <v>2</v>
      </c>
      <c r="AF24" s="34">
        <v>1</v>
      </c>
      <c r="AG24" s="34">
        <v>710</v>
      </c>
      <c r="AH24" s="34">
        <v>7200</v>
      </c>
      <c r="AI24" s="62">
        <v>6</v>
      </c>
      <c r="BB24" s="5"/>
      <c r="BC24" s="8" t="s">
        <v>12</v>
      </c>
      <c r="BD24" s="11">
        <f>AVERAGE(C5:C504)</f>
        <v>3.1840000000000002</v>
      </c>
      <c r="BE24" s="11"/>
      <c r="BF24" s="6"/>
      <c r="BG24" s="6"/>
      <c r="BH24" s="8" t="s">
        <v>12</v>
      </c>
      <c r="BI24" s="19">
        <f>AVERAGE(F5:F504)</f>
        <v>16587.822</v>
      </c>
      <c r="BJ24" s="21"/>
      <c r="BK24" s="6"/>
      <c r="BL24" s="5"/>
      <c r="BM24" s="10" t="s">
        <v>19</v>
      </c>
      <c r="BN24" s="17">
        <f>_xlfn.QUARTILE.EXC(B5:B504,3)</f>
        <v>569337.5</v>
      </c>
      <c r="BO24" s="6"/>
      <c r="BP24" s="7"/>
      <c r="BQ24" s="5"/>
      <c r="BR24" s="87" t="s">
        <v>87</v>
      </c>
      <c r="BS24" s="6"/>
      <c r="BT24" s="6">
        <f>MEDIAN(E5:E504)</f>
        <v>1770</v>
      </c>
      <c r="BU24" s="7"/>
      <c r="BV24" s="5"/>
      <c r="BW24" s="91" t="s">
        <v>88</v>
      </c>
      <c r="BX24" s="6"/>
      <c r="BY24" s="93">
        <f>_xlfn.QUARTILE.EXC(T5:T504,3)</f>
        <v>10279.25</v>
      </c>
      <c r="CB24" s="6"/>
      <c r="CC24" s="6"/>
      <c r="CD24" s="7"/>
      <c r="FJ24" s="100"/>
      <c r="FK24" s="89"/>
      <c r="FL24" s="89">
        <v>860</v>
      </c>
      <c r="FM24" s="89">
        <v>199988</v>
      </c>
      <c r="FN24" s="145">
        <f t="shared" si="3"/>
        <v>-1018.56</v>
      </c>
      <c r="FO24" s="145">
        <f t="shared" si="4"/>
        <v>1037464.4735999999</v>
      </c>
      <c r="FP24" s="89">
        <f t="shared" si="0"/>
        <v>-255994.90000000002</v>
      </c>
      <c r="FQ24" s="89">
        <f t="shared" si="1"/>
        <v>65533388826.01001</v>
      </c>
      <c r="FR24" s="89">
        <f t="shared" si="2"/>
        <v>260746165.34400001</v>
      </c>
      <c r="FS24" s="89"/>
      <c r="FT24" s="89"/>
      <c r="FU24" s="89"/>
    </row>
    <row r="25" spans="2:309" ht="16" thickBot="1">
      <c r="B25" s="26">
        <v>560000</v>
      </c>
      <c r="C25" s="6">
        <v>3</v>
      </c>
      <c r="D25" s="6">
        <v>2</v>
      </c>
      <c r="E25" s="6">
        <v>2060</v>
      </c>
      <c r="F25" s="6">
        <v>31400</v>
      </c>
      <c r="G25" s="27">
        <v>8</v>
      </c>
      <c r="I25" s="55">
        <v>202500</v>
      </c>
      <c r="J25" s="6">
        <v>3</v>
      </c>
      <c r="K25" s="6">
        <v>1</v>
      </c>
      <c r="L25" s="6">
        <v>1120</v>
      </c>
      <c r="M25" s="6">
        <v>8576</v>
      </c>
      <c r="N25" s="27">
        <v>6</v>
      </c>
      <c r="P25" s="26">
        <v>278000</v>
      </c>
      <c r="Q25" s="57">
        <v>2</v>
      </c>
      <c r="R25" s="6">
        <v>2</v>
      </c>
      <c r="S25" s="6">
        <v>1610</v>
      </c>
      <c r="T25" s="6">
        <v>1968</v>
      </c>
      <c r="U25" s="27">
        <v>7</v>
      </c>
      <c r="W25" s="38">
        <v>215000</v>
      </c>
      <c r="X25" s="34">
        <v>3</v>
      </c>
      <c r="Y25" s="59">
        <v>1</v>
      </c>
      <c r="Z25" s="34">
        <v>1770</v>
      </c>
      <c r="AA25" s="34">
        <v>29004</v>
      </c>
      <c r="AB25" s="39">
        <v>8</v>
      </c>
      <c r="AD25" s="38">
        <v>216000</v>
      </c>
      <c r="AE25" s="34">
        <v>3</v>
      </c>
      <c r="AF25" s="34">
        <v>1</v>
      </c>
      <c r="AG25" s="34">
        <v>1310</v>
      </c>
      <c r="AH25" s="34">
        <v>8670</v>
      </c>
      <c r="AI25" s="62">
        <v>6</v>
      </c>
      <c r="BB25" s="5"/>
      <c r="BC25" s="10" t="s">
        <v>9</v>
      </c>
      <c r="BD25" s="11">
        <f>_xlfn.STDEV.S(C5:C504)</f>
        <v>0.68343116428256734</v>
      </c>
      <c r="BE25" s="11"/>
      <c r="BF25" s="6"/>
      <c r="BG25" s="6"/>
      <c r="BH25" s="10" t="s">
        <v>9</v>
      </c>
      <c r="BI25" s="20">
        <f>_xlfn.STDEV.S(F5:F504)</f>
        <v>42012.928384596264</v>
      </c>
      <c r="BJ25" s="21"/>
      <c r="BK25" s="6"/>
      <c r="BL25" s="13"/>
      <c r="BM25" s="10" t="s">
        <v>20</v>
      </c>
      <c r="BN25" s="17">
        <f>MAX(I5:I504)</f>
        <v>995000</v>
      </c>
      <c r="BO25" s="14"/>
      <c r="BP25" s="15"/>
      <c r="BQ25" s="13"/>
      <c r="BR25" s="87" t="s">
        <v>88</v>
      </c>
      <c r="BS25" s="6"/>
      <c r="BT25" s="6">
        <f>_xlfn.QUARTILE.EXC(E5:E504,3)</f>
        <v>2267.5</v>
      </c>
      <c r="BU25" s="15"/>
      <c r="BV25" s="13"/>
      <c r="BW25" s="14" t="s">
        <v>79</v>
      </c>
      <c r="BX25" s="14"/>
      <c r="BY25" s="94">
        <f>MAX(T5:T504)</f>
        <v>443440</v>
      </c>
      <c r="BZ25" s="14"/>
      <c r="CA25" s="14"/>
      <c r="CB25" s="14"/>
      <c r="CC25" s="14"/>
      <c r="CD25" s="15"/>
      <c r="FJ25" s="100"/>
      <c r="FK25" s="89"/>
      <c r="FL25" s="89">
        <v>1120</v>
      </c>
      <c r="FM25" s="89">
        <v>202500</v>
      </c>
      <c r="FN25" s="145">
        <f t="shared" si="3"/>
        <v>-758.56</v>
      </c>
      <c r="FO25" s="145">
        <f t="shared" si="4"/>
        <v>575413.27359999996</v>
      </c>
      <c r="FP25" s="89">
        <f t="shared" si="0"/>
        <v>-253482.90000000002</v>
      </c>
      <c r="FQ25" s="89">
        <f t="shared" si="1"/>
        <v>64253580592.410011</v>
      </c>
      <c r="FR25" s="89">
        <f t="shared" si="2"/>
        <v>192281988.62400001</v>
      </c>
      <c r="FS25" s="89"/>
      <c r="FT25" s="89"/>
      <c r="FU25" s="89"/>
      <c r="GH25" s="147" t="s">
        <v>179</v>
      </c>
      <c r="GI25" s="147" t="s">
        <v>180</v>
      </c>
      <c r="GJ25" s="147" t="s">
        <v>181</v>
      </c>
      <c r="GK25" s="147" t="s">
        <v>182</v>
      </c>
      <c r="GS25" s="147" t="s">
        <v>179</v>
      </c>
      <c r="GT25" s="147" t="s">
        <v>180</v>
      </c>
      <c r="GU25" s="147" t="s">
        <v>181</v>
      </c>
      <c r="GV25" s="147" t="s">
        <v>182</v>
      </c>
      <c r="HC25" s="147" t="s">
        <v>179</v>
      </c>
      <c r="HD25" s="147" t="s">
        <v>180</v>
      </c>
      <c r="HE25" s="147" t="s">
        <v>181</v>
      </c>
      <c r="HF25" s="147" t="s">
        <v>182</v>
      </c>
      <c r="HM25" s="147" t="s">
        <v>179</v>
      </c>
      <c r="HN25" s="147" t="s">
        <v>180</v>
      </c>
      <c r="HO25" s="147" t="s">
        <v>181</v>
      </c>
      <c r="HP25" s="147" t="s">
        <v>182</v>
      </c>
      <c r="HW25" s="147" t="s">
        <v>179</v>
      </c>
      <c r="HX25" s="147" t="s">
        <v>180</v>
      </c>
      <c r="HY25" s="147" t="s">
        <v>181</v>
      </c>
      <c r="HZ25" s="147" t="s">
        <v>182</v>
      </c>
      <c r="IG25" s="147" t="s">
        <v>179</v>
      </c>
      <c r="IH25" s="147" t="s">
        <v>180</v>
      </c>
      <c r="II25" s="147" t="s">
        <v>181</v>
      </c>
      <c r="IJ25" s="147" t="s">
        <v>182</v>
      </c>
      <c r="IQ25" s="147" t="s">
        <v>179</v>
      </c>
      <c r="IR25" s="147" t="s">
        <v>180</v>
      </c>
      <c r="IS25" s="147" t="s">
        <v>181</v>
      </c>
      <c r="IT25" s="147" t="s">
        <v>182</v>
      </c>
      <c r="JA25" s="147" t="s">
        <v>179</v>
      </c>
      <c r="JB25" s="147" t="s">
        <v>180</v>
      </c>
      <c r="JC25" s="147" t="s">
        <v>181</v>
      </c>
      <c r="JD25" s="147" t="s">
        <v>182</v>
      </c>
      <c r="JK25" s="147" t="s">
        <v>179</v>
      </c>
      <c r="JL25" s="147" t="s">
        <v>180</v>
      </c>
      <c r="JM25" s="147" t="s">
        <v>181</v>
      </c>
      <c r="JN25" s="147" t="s">
        <v>182</v>
      </c>
      <c r="JU25" s="147" t="s">
        <v>179</v>
      </c>
      <c r="JV25" s="147" t="s">
        <v>180</v>
      </c>
      <c r="JW25" s="147" t="s">
        <v>181</v>
      </c>
      <c r="JX25" s="147" t="s">
        <v>182</v>
      </c>
      <c r="KE25" s="147" t="s">
        <v>179</v>
      </c>
      <c r="KF25" s="147" t="s">
        <v>180</v>
      </c>
      <c r="KG25" s="147" t="s">
        <v>181</v>
      </c>
      <c r="KH25" s="147" t="s">
        <v>182</v>
      </c>
      <c r="KO25" s="147" t="s">
        <v>179</v>
      </c>
      <c r="KP25" s="147" t="s">
        <v>180</v>
      </c>
      <c r="KQ25" s="147" t="s">
        <v>181</v>
      </c>
      <c r="KR25" s="147" t="s">
        <v>182</v>
      </c>
    </row>
    <row r="26" spans="2:309" ht="17" thickTop="1" thickBot="1">
      <c r="B26" s="26">
        <v>310000</v>
      </c>
      <c r="C26" s="6">
        <v>3</v>
      </c>
      <c r="D26" s="6">
        <v>1</v>
      </c>
      <c r="E26" s="6">
        <v>1150</v>
      </c>
      <c r="F26" s="6">
        <v>3323</v>
      </c>
      <c r="G26" s="27">
        <v>7</v>
      </c>
      <c r="I26" s="55">
        <v>210000</v>
      </c>
      <c r="J26" s="6">
        <v>2</v>
      </c>
      <c r="K26" s="6">
        <v>1</v>
      </c>
      <c r="L26" s="6">
        <v>900</v>
      </c>
      <c r="M26" s="6">
        <v>5000</v>
      </c>
      <c r="N26" s="27">
        <v>6</v>
      </c>
      <c r="P26" s="26">
        <v>279000</v>
      </c>
      <c r="Q26" s="57">
        <v>2</v>
      </c>
      <c r="R26" s="6">
        <v>1</v>
      </c>
      <c r="S26" s="6">
        <v>670</v>
      </c>
      <c r="T26" s="6">
        <v>6300</v>
      </c>
      <c r="U26" s="27">
        <v>6</v>
      </c>
      <c r="W26" s="38">
        <v>216000</v>
      </c>
      <c r="X26" s="34">
        <v>3</v>
      </c>
      <c r="Y26" s="59">
        <v>1</v>
      </c>
      <c r="Z26" s="34">
        <v>1310</v>
      </c>
      <c r="AA26" s="34">
        <v>8670</v>
      </c>
      <c r="AB26" s="39">
        <v>6</v>
      </c>
      <c r="AD26" s="38">
        <v>219900</v>
      </c>
      <c r="AE26" s="34">
        <v>4</v>
      </c>
      <c r="AF26" s="34">
        <v>1</v>
      </c>
      <c r="AG26" s="34">
        <v>1120</v>
      </c>
      <c r="AH26" s="34">
        <v>5427</v>
      </c>
      <c r="AI26" s="62">
        <v>6</v>
      </c>
      <c r="BB26" s="5"/>
      <c r="BC26" s="10" t="s">
        <v>10</v>
      </c>
      <c r="BD26" s="11">
        <f>BD25/BD24</f>
        <v>0.21464546616914804</v>
      </c>
      <c r="BE26" s="12"/>
      <c r="BF26" s="6"/>
      <c r="BG26" s="6"/>
      <c r="BH26" s="10" t="s">
        <v>10</v>
      </c>
      <c r="BI26" s="20">
        <f>BI25/BI24</f>
        <v>2.532757367700007</v>
      </c>
      <c r="BJ26" s="22"/>
      <c r="BK26" s="6"/>
      <c r="BR26" s="14" t="s">
        <v>89</v>
      </c>
      <c r="BS26" s="14"/>
      <c r="BT26" s="14">
        <f>MAX(E5:E504)</f>
        <v>5440</v>
      </c>
      <c r="BY26" s="10"/>
      <c r="FJ26" s="100"/>
      <c r="FK26" s="89"/>
      <c r="FL26" s="89">
        <v>900</v>
      </c>
      <c r="FM26" s="89">
        <v>210000</v>
      </c>
      <c r="FN26" s="145">
        <f t="shared" si="3"/>
        <v>-978.56</v>
      </c>
      <c r="FO26" s="145">
        <f t="shared" si="4"/>
        <v>957579.67359999986</v>
      </c>
      <c r="FP26" s="89">
        <f t="shared" si="0"/>
        <v>-245982.90000000002</v>
      </c>
      <c r="FQ26" s="89">
        <f t="shared" si="1"/>
        <v>60507587092.410011</v>
      </c>
      <c r="FR26" s="89">
        <f t="shared" si="2"/>
        <v>240709026.62400001</v>
      </c>
      <c r="FS26" s="89"/>
      <c r="FT26" s="89"/>
      <c r="FU26" s="89"/>
      <c r="GH26" s="139">
        <v>1</v>
      </c>
      <c r="GI26" s="139">
        <v>349111.0503611631</v>
      </c>
      <c r="GJ26" s="139">
        <v>-194111.0503611631</v>
      </c>
      <c r="GK26" s="139">
        <v>-1.471754203263983</v>
      </c>
      <c r="GS26" s="139">
        <v>1</v>
      </c>
      <c r="GT26" s="139">
        <v>334806.50531648198</v>
      </c>
      <c r="GU26" s="139">
        <v>-209806.50531648198</v>
      </c>
      <c r="GV26" s="139">
        <v>-1.4399021499140932</v>
      </c>
      <c r="HC26" s="139">
        <v>1</v>
      </c>
      <c r="HD26" s="139">
        <v>415868.28916172712</v>
      </c>
      <c r="HE26" s="139">
        <v>-236868.28916172712</v>
      </c>
      <c r="HF26" s="139">
        <v>-1.4501446950259149</v>
      </c>
      <c r="HM26" s="139">
        <v>1</v>
      </c>
      <c r="HN26" s="139">
        <v>351931.09502915759</v>
      </c>
      <c r="HO26" s="139">
        <v>-226931.09502915759</v>
      </c>
      <c r="HP26" s="139">
        <v>-1.6904908825343266</v>
      </c>
      <c r="HW26" s="139">
        <v>1</v>
      </c>
      <c r="HX26" s="139">
        <v>324311.75847595034</v>
      </c>
      <c r="HY26" s="139">
        <v>-166311.75847595034</v>
      </c>
      <c r="HZ26" s="139">
        <v>-0.99279206993941527</v>
      </c>
      <c r="IG26" s="139">
        <v>1</v>
      </c>
      <c r="IH26" s="139">
        <v>538038.65189252119</v>
      </c>
      <c r="II26" s="139">
        <v>-290038.65189252119</v>
      </c>
      <c r="IJ26" s="139">
        <v>-1.9441470731821218</v>
      </c>
      <c r="IQ26" s="139">
        <v>1</v>
      </c>
      <c r="IR26" s="139">
        <v>304717.50448171998</v>
      </c>
      <c r="IS26" s="139">
        <v>-149717.50448171998</v>
      </c>
      <c r="IT26" s="139">
        <v>-0.83626987660358298</v>
      </c>
      <c r="JA26" s="139">
        <v>1</v>
      </c>
      <c r="JB26" s="139">
        <v>304289.87917622243</v>
      </c>
      <c r="JC26" s="139">
        <v>-179289.87917622243</v>
      </c>
      <c r="JD26" s="139">
        <v>-1.4429424225672174</v>
      </c>
      <c r="JK26" s="139">
        <v>1</v>
      </c>
      <c r="JL26" s="139">
        <v>328160.08497076872</v>
      </c>
      <c r="JM26" s="139">
        <v>-172160.08497076872</v>
      </c>
      <c r="JN26" s="139">
        <v>-1.2585306214399772</v>
      </c>
      <c r="JU26" s="139">
        <v>1</v>
      </c>
      <c r="JV26" s="139">
        <v>362904.04950092896</v>
      </c>
      <c r="JW26" s="139">
        <v>-167904.04950092896</v>
      </c>
      <c r="JX26" s="139">
        <v>-0.98811072324459071</v>
      </c>
      <c r="KE26" s="139">
        <v>1</v>
      </c>
      <c r="KF26" s="139">
        <v>658642.33243888686</v>
      </c>
      <c r="KG26" s="139">
        <v>-328642.33243888686</v>
      </c>
      <c r="KH26" s="139">
        <v>-2.2874567085913067</v>
      </c>
      <c r="KO26" s="139">
        <v>1</v>
      </c>
      <c r="KP26" s="139">
        <v>746334.29895465123</v>
      </c>
      <c r="KQ26" s="139">
        <v>-260334.29895465123</v>
      </c>
      <c r="KR26" s="139">
        <v>-1.5126383882659027</v>
      </c>
    </row>
    <row r="27" spans="2:309" ht="17" thickTop="1">
      <c r="B27" s="26">
        <v>730000</v>
      </c>
      <c r="C27" s="6">
        <v>4</v>
      </c>
      <c r="D27" s="6">
        <v>2</v>
      </c>
      <c r="E27" s="6">
        <v>2190</v>
      </c>
      <c r="F27" s="6">
        <v>9009</v>
      </c>
      <c r="G27" s="27">
        <v>8</v>
      </c>
      <c r="I27" s="55">
        <v>212000</v>
      </c>
      <c r="J27" s="6">
        <v>3</v>
      </c>
      <c r="K27" s="6">
        <v>1</v>
      </c>
      <c r="L27" s="6">
        <v>1040</v>
      </c>
      <c r="M27" s="6">
        <v>6800</v>
      </c>
      <c r="N27" s="27">
        <v>6</v>
      </c>
      <c r="P27" s="26">
        <v>285000</v>
      </c>
      <c r="Q27" s="57">
        <v>2</v>
      </c>
      <c r="R27" s="6">
        <v>1</v>
      </c>
      <c r="S27" s="6">
        <v>720</v>
      </c>
      <c r="T27" s="6">
        <v>6400</v>
      </c>
      <c r="U27" s="27">
        <v>6</v>
      </c>
      <c r="W27" s="38">
        <v>217000</v>
      </c>
      <c r="X27" s="34">
        <v>2</v>
      </c>
      <c r="Y27" s="59">
        <v>1</v>
      </c>
      <c r="Z27" s="34">
        <v>730</v>
      </c>
      <c r="AA27" s="34">
        <v>2400</v>
      </c>
      <c r="AB27" s="39">
        <v>5</v>
      </c>
      <c r="AD27" s="38">
        <v>225000</v>
      </c>
      <c r="AE27" s="34">
        <v>3</v>
      </c>
      <c r="AF27" s="34">
        <v>1</v>
      </c>
      <c r="AG27" s="34">
        <v>900</v>
      </c>
      <c r="AH27" s="34">
        <v>6099</v>
      </c>
      <c r="AI27" s="62">
        <v>6</v>
      </c>
      <c r="AK27" s="35"/>
      <c r="AL27" s="36"/>
      <c r="AM27" s="179" t="s">
        <v>39</v>
      </c>
      <c r="AN27" s="179"/>
      <c r="AO27" s="36"/>
      <c r="AP27" s="37"/>
      <c r="AS27" s="35"/>
      <c r="AT27" s="36"/>
      <c r="AU27" s="179" t="s">
        <v>40</v>
      </c>
      <c r="AV27" s="179"/>
      <c r="AW27" s="36"/>
      <c r="AX27" s="37"/>
      <c r="BB27" s="5"/>
      <c r="BC27" s="6"/>
      <c r="BD27" s="6"/>
      <c r="BE27" s="6"/>
      <c r="BF27" s="6"/>
      <c r="BG27" s="6"/>
      <c r="BH27" s="6"/>
      <c r="BI27" s="6"/>
      <c r="BJ27" s="7"/>
      <c r="BK27" s="6"/>
      <c r="FJ27" s="100"/>
      <c r="FK27" s="89"/>
      <c r="FL27" s="89">
        <v>1040</v>
      </c>
      <c r="FM27" s="89">
        <v>212000</v>
      </c>
      <c r="FN27" s="145">
        <f t="shared" si="3"/>
        <v>-838.56</v>
      </c>
      <c r="FO27" s="145">
        <f t="shared" si="4"/>
        <v>703182.87359999993</v>
      </c>
      <c r="FP27" s="89">
        <f t="shared" si="0"/>
        <v>-243982.90000000002</v>
      </c>
      <c r="FQ27" s="89">
        <f t="shared" si="1"/>
        <v>59527655492.410011</v>
      </c>
      <c r="FR27" s="89">
        <f t="shared" si="2"/>
        <v>204594300.62400001</v>
      </c>
      <c r="FS27" s="89"/>
      <c r="FT27" s="89"/>
      <c r="FU27" s="89"/>
      <c r="FV27" s="147"/>
      <c r="FW27" s="147"/>
      <c r="FX27" s="147"/>
      <c r="FY27" s="147"/>
      <c r="GA27" s="147"/>
      <c r="GB27" s="147"/>
      <c r="GH27" s="139">
        <v>2</v>
      </c>
      <c r="GI27" s="139">
        <v>398209.30364390742</v>
      </c>
      <c r="GJ27" s="139">
        <v>-223709.30364390742</v>
      </c>
      <c r="GK27" s="139">
        <v>-1.696168803036127</v>
      </c>
      <c r="GS27" s="139">
        <v>2</v>
      </c>
      <c r="GT27" s="139">
        <v>307219.79511524248</v>
      </c>
      <c r="GU27" s="139">
        <v>-164219.79511524248</v>
      </c>
      <c r="GV27" s="139">
        <v>-1.1270405352217345</v>
      </c>
      <c r="HC27" s="139">
        <v>2</v>
      </c>
      <c r="HD27" s="139">
        <v>366121.72962937644</v>
      </c>
      <c r="HE27" s="139">
        <v>-181121.72962937644</v>
      </c>
      <c r="HF27" s="139">
        <v>-1.1088555429073341</v>
      </c>
      <c r="HM27" s="139">
        <v>2</v>
      </c>
      <c r="HN27" s="139">
        <v>331085.29389900196</v>
      </c>
      <c r="HO27" s="139">
        <v>-188085.29389900196</v>
      </c>
      <c r="HP27" s="139">
        <v>-1.4011146177838647</v>
      </c>
      <c r="HW27" s="139">
        <v>2</v>
      </c>
      <c r="HX27" s="139">
        <v>348849.84858725494</v>
      </c>
      <c r="HY27" s="139">
        <v>-174349.84858725494</v>
      </c>
      <c r="HZ27" s="139">
        <v>-1.040775160209702</v>
      </c>
      <c r="IG27" s="139">
        <v>2</v>
      </c>
      <c r="IH27" s="139">
        <v>480204.68000276567</v>
      </c>
      <c r="II27" s="139">
        <v>-121204.68000276567</v>
      </c>
      <c r="IJ27" s="139">
        <v>-0.81244248773667893</v>
      </c>
      <c r="IQ27" s="139">
        <v>2</v>
      </c>
      <c r="IR27" s="139">
        <v>310826.03616814746</v>
      </c>
      <c r="IS27" s="139">
        <v>-130826.03616814746</v>
      </c>
      <c r="IT27" s="139">
        <v>-0.73074870905446243</v>
      </c>
      <c r="JA27" s="139">
        <v>2</v>
      </c>
      <c r="JB27" s="139">
        <v>293484.44052686164</v>
      </c>
      <c r="JC27" s="139">
        <v>-150484.44052686164</v>
      </c>
      <c r="JD27" s="139">
        <v>-1.2111134447197476</v>
      </c>
      <c r="JK27" s="139">
        <v>2</v>
      </c>
      <c r="JL27" s="139">
        <v>340828.20450992364</v>
      </c>
      <c r="JM27" s="139">
        <v>-182828.20450992364</v>
      </c>
      <c r="JN27" s="139">
        <v>-1.3365170787276131</v>
      </c>
      <c r="JU27" s="139">
        <v>2</v>
      </c>
      <c r="JV27" s="139">
        <v>455266.37268855044</v>
      </c>
      <c r="JW27" s="139">
        <v>-260266.37268855044</v>
      </c>
      <c r="JX27" s="139">
        <v>-1.5316604603518329</v>
      </c>
      <c r="KE27" s="139">
        <v>2</v>
      </c>
      <c r="KF27" s="139">
        <v>685821.82322055753</v>
      </c>
      <c r="KG27" s="139">
        <v>-310821.82322055753</v>
      </c>
      <c r="KH27" s="139">
        <v>-2.1634202125639392</v>
      </c>
      <c r="KO27" s="139">
        <v>2</v>
      </c>
      <c r="KP27" s="139">
        <v>749976.9358429045</v>
      </c>
      <c r="KQ27" s="139">
        <v>-251976.9358429045</v>
      </c>
      <c r="KR27" s="139">
        <v>-1.4640790231792931</v>
      </c>
    </row>
    <row r="28" spans="2:309">
      <c r="B28" s="26">
        <v>314950</v>
      </c>
      <c r="C28" s="6">
        <v>3</v>
      </c>
      <c r="D28" s="6">
        <v>2</v>
      </c>
      <c r="E28" s="6">
        <v>1654</v>
      </c>
      <c r="F28" s="6">
        <v>8479</v>
      </c>
      <c r="G28" s="27">
        <v>7</v>
      </c>
      <c r="I28" s="55">
        <v>215000</v>
      </c>
      <c r="J28" s="6">
        <v>2</v>
      </c>
      <c r="K28" s="6">
        <v>1</v>
      </c>
      <c r="L28" s="6">
        <v>710</v>
      </c>
      <c r="M28" s="6">
        <v>7200</v>
      </c>
      <c r="N28" s="27">
        <v>6</v>
      </c>
      <c r="P28" s="26">
        <v>305000</v>
      </c>
      <c r="Q28" s="57">
        <v>2</v>
      </c>
      <c r="R28" s="6">
        <v>1</v>
      </c>
      <c r="S28" s="6">
        <v>1290</v>
      </c>
      <c r="T28" s="6">
        <v>3383</v>
      </c>
      <c r="U28" s="27">
        <v>7</v>
      </c>
      <c r="W28" s="38">
        <v>219000</v>
      </c>
      <c r="X28" s="34">
        <v>3</v>
      </c>
      <c r="Y28" s="59">
        <v>1</v>
      </c>
      <c r="Z28" s="34">
        <v>1080</v>
      </c>
      <c r="AA28" s="34">
        <v>10639</v>
      </c>
      <c r="AB28" s="39">
        <v>7</v>
      </c>
      <c r="AD28" s="38">
        <v>236500</v>
      </c>
      <c r="AE28" s="34">
        <v>4</v>
      </c>
      <c r="AF28" s="34">
        <v>1</v>
      </c>
      <c r="AG28" s="34">
        <v>2140</v>
      </c>
      <c r="AH28" s="34">
        <v>4217</v>
      </c>
      <c r="AI28" s="62">
        <v>6</v>
      </c>
      <c r="AK28" s="38"/>
      <c r="AL28" s="34"/>
      <c r="AM28" s="34"/>
      <c r="AN28" s="34"/>
      <c r="AO28" s="34"/>
      <c r="AP28" s="39"/>
      <c r="AS28" s="38"/>
      <c r="AT28" s="34"/>
      <c r="AU28" s="34"/>
      <c r="AV28" s="34"/>
      <c r="AW28" s="34"/>
      <c r="AX28" s="39"/>
      <c r="BB28" s="5"/>
      <c r="BC28" s="6"/>
      <c r="BD28" s="6"/>
      <c r="BE28" s="6"/>
      <c r="BF28" s="6"/>
      <c r="BG28" s="6"/>
      <c r="BH28" s="6"/>
      <c r="BI28" s="6"/>
      <c r="BJ28" s="7"/>
      <c r="BK28" s="6"/>
      <c r="BU28" s="163" t="s">
        <v>84</v>
      </c>
      <c r="BV28" s="163"/>
      <c r="BW28" s="163"/>
      <c r="BX28" s="163"/>
      <c r="BY28" s="163"/>
      <c r="FJ28" s="100"/>
      <c r="FK28" s="89"/>
      <c r="FL28" s="89">
        <v>710</v>
      </c>
      <c r="FM28" s="89">
        <v>215000</v>
      </c>
      <c r="FN28" s="145">
        <f t="shared" si="3"/>
        <v>-1168.56</v>
      </c>
      <c r="FO28" s="145">
        <f t="shared" si="4"/>
        <v>1365532.4735999999</v>
      </c>
      <c r="FP28" s="89">
        <f t="shared" si="0"/>
        <v>-240982.90000000002</v>
      </c>
      <c r="FQ28" s="89">
        <f t="shared" si="1"/>
        <v>58072758092.410011</v>
      </c>
      <c r="FR28" s="89">
        <f t="shared" si="2"/>
        <v>281602977.62400001</v>
      </c>
      <c r="FS28" s="89"/>
      <c r="FT28" s="89"/>
      <c r="FU28" s="89"/>
      <c r="FV28" s="139"/>
      <c r="FW28" s="139"/>
      <c r="FX28" s="139"/>
      <c r="FY28" s="139"/>
      <c r="GA28" s="139"/>
      <c r="GB28" s="139"/>
      <c r="GH28" s="139">
        <v>3</v>
      </c>
      <c r="GI28" s="139">
        <v>297878.09041395166</v>
      </c>
      <c r="GJ28" s="139">
        <v>-117878.09041395166</v>
      </c>
      <c r="GK28" s="139">
        <v>-0.8937542438551237</v>
      </c>
      <c r="GS28" s="139">
        <v>3</v>
      </c>
      <c r="GT28" s="139">
        <v>283574.04351418</v>
      </c>
      <c r="GU28" s="139">
        <v>-127574.04351418</v>
      </c>
      <c r="GV28" s="139">
        <v>-0.87554072383127002</v>
      </c>
      <c r="HC28" s="139">
        <v>3</v>
      </c>
      <c r="HD28" s="139">
        <v>455665.53678760771</v>
      </c>
      <c r="HE28" s="139">
        <v>-256665.53678760771</v>
      </c>
      <c r="HF28" s="139">
        <v>-1.5713465398249185</v>
      </c>
      <c r="HM28" s="139">
        <v>3</v>
      </c>
      <c r="HN28" s="139">
        <v>319173.40753891302</v>
      </c>
      <c r="HO28" s="139">
        <v>-164173.40753891302</v>
      </c>
      <c r="HP28" s="139">
        <v>-1.2229864248593407</v>
      </c>
      <c r="HW28" s="139">
        <v>3</v>
      </c>
      <c r="HX28" s="139">
        <v>373387.93869855953</v>
      </c>
      <c r="HY28" s="139">
        <v>-182887.93869855953</v>
      </c>
      <c r="HZ28" s="139">
        <v>-1.0917429825249059</v>
      </c>
      <c r="IG28" s="139">
        <v>3</v>
      </c>
      <c r="IH28" s="139">
        <v>564227.62029542937</v>
      </c>
      <c r="II28" s="139">
        <v>-164227.62029542937</v>
      </c>
      <c r="IJ28" s="139">
        <v>-1.1008279250013184</v>
      </c>
      <c r="IQ28" s="139">
        <v>3</v>
      </c>
      <c r="IR28" s="139">
        <v>338925.28192571388</v>
      </c>
      <c r="IS28" s="139">
        <v>-121925.28192571388</v>
      </c>
      <c r="IT28" s="139">
        <v>-0.68103219342213317</v>
      </c>
      <c r="JA28" s="139">
        <v>3</v>
      </c>
      <c r="JB28" s="139">
        <v>347511.63377366553</v>
      </c>
      <c r="JC28" s="139">
        <v>-168511.63377366553</v>
      </c>
      <c r="JD28" s="139">
        <v>-1.3561980530375624</v>
      </c>
      <c r="JK28" s="139">
        <v>3</v>
      </c>
      <c r="JL28" s="139">
        <v>356663.3539338673</v>
      </c>
      <c r="JM28" s="139">
        <v>-182163.3539338673</v>
      </c>
      <c r="JN28" s="139">
        <v>-1.3316568649981009</v>
      </c>
      <c r="JU28" s="139">
        <v>3</v>
      </c>
      <c r="JV28" s="139">
        <v>421801.76283796295</v>
      </c>
      <c r="JW28" s="139">
        <v>-226801.76283796295</v>
      </c>
      <c r="JX28" s="139">
        <v>-1.3347221498057307</v>
      </c>
      <c r="KE28" s="139">
        <v>3</v>
      </c>
      <c r="KF28" s="139">
        <v>685821.82322055753</v>
      </c>
      <c r="KG28" s="139">
        <v>-277821.82322055753</v>
      </c>
      <c r="KH28" s="139">
        <v>-1.9337295612612797</v>
      </c>
      <c r="KO28" s="139">
        <v>3</v>
      </c>
      <c r="KP28" s="139">
        <v>740801.17963072215</v>
      </c>
      <c r="KQ28" s="139">
        <v>-165801.17963072215</v>
      </c>
      <c r="KR28" s="139">
        <v>-0.96336606484913634</v>
      </c>
    </row>
    <row r="29" spans="2:309" ht="16">
      <c r="B29" s="26">
        <v>451000</v>
      </c>
      <c r="C29" s="6">
        <v>3</v>
      </c>
      <c r="D29" s="6">
        <v>1</v>
      </c>
      <c r="E29" s="6">
        <v>1560</v>
      </c>
      <c r="F29" s="6">
        <v>4049</v>
      </c>
      <c r="G29" s="27">
        <v>7</v>
      </c>
      <c r="I29" s="55">
        <v>215000</v>
      </c>
      <c r="J29" s="6">
        <v>3</v>
      </c>
      <c r="K29" s="6">
        <v>1</v>
      </c>
      <c r="L29" s="6">
        <v>1770</v>
      </c>
      <c r="M29" s="6">
        <v>29004</v>
      </c>
      <c r="N29" s="27">
        <v>8</v>
      </c>
      <c r="P29" s="26">
        <v>306000</v>
      </c>
      <c r="Q29" s="57">
        <v>2</v>
      </c>
      <c r="R29" s="6">
        <v>1</v>
      </c>
      <c r="S29" s="6">
        <v>1090</v>
      </c>
      <c r="T29" s="6">
        <v>1183</v>
      </c>
      <c r="U29" s="27">
        <v>8</v>
      </c>
      <c r="W29" s="38">
        <v>219500</v>
      </c>
      <c r="X29" s="34">
        <v>3</v>
      </c>
      <c r="Y29" s="59">
        <v>1</v>
      </c>
      <c r="Z29" s="34">
        <v>1090</v>
      </c>
      <c r="AA29" s="34">
        <v>6710</v>
      </c>
      <c r="AB29" s="39">
        <v>5</v>
      </c>
      <c r="AD29" s="38">
        <v>239950</v>
      </c>
      <c r="AE29" s="34">
        <v>3</v>
      </c>
      <c r="AF29" s="34">
        <v>1</v>
      </c>
      <c r="AG29" s="34">
        <v>1140</v>
      </c>
      <c r="AH29" s="34">
        <v>8366</v>
      </c>
      <c r="AI29" s="62">
        <v>6</v>
      </c>
      <c r="AK29" s="40" t="s">
        <v>0</v>
      </c>
      <c r="AL29" s="41" t="s">
        <v>1</v>
      </c>
      <c r="AM29" s="41" t="s">
        <v>2</v>
      </c>
      <c r="AN29" s="41" t="s">
        <v>3</v>
      </c>
      <c r="AO29" s="41" t="s">
        <v>4</v>
      </c>
      <c r="AP29" s="42" t="s">
        <v>5</v>
      </c>
      <c r="AS29" s="40" t="s">
        <v>0</v>
      </c>
      <c r="AT29" s="41" t="s">
        <v>1</v>
      </c>
      <c r="AU29" s="41" t="s">
        <v>2</v>
      </c>
      <c r="AV29" s="41" t="s">
        <v>3</v>
      </c>
      <c r="AW29" s="41" t="s">
        <v>4</v>
      </c>
      <c r="AX29" s="42" t="s">
        <v>5</v>
      </c>
      <c r="BB29" s="5"/>
      <c r="BC29" s="18" t="s">
        <v>13</v>
      </c>
      <c r="BD29" s="12"/>
      <c r="BE29" s="12"/>
      <c r="BF29" s="6"/>
      <c r="BG29" s="6"/>
      <c r="BH29" s="18" t="s">
        <v>16</v>
      </c>
      <c r="BI29" s="12"/>
      <c r="BJ29" s="22"/>
      <c r="BK29" s="6"/>
      <c r="BU29" s="163"/>
      <c r="BV29" s="163"/>
      <c r="BW29" s="163"/>
      <c r="BX29" s="163"/>
      <c r="BY29" s="163"/>
      <c r="FJ29" s="100"/>
      <c r="FK29" s="89"/>
      <c r="FL29" s="89">
        <v>1770</v>
      </c>
      <c r="FM29" s="89">
        <v>215000</v>
      </c>
      <c r="FN29" s="145">
        <f t="shared" si="3"/>
        <v>-108.55999999999995</v>
      </c>
      <c r="FO29" s="145">
        <f t="shared" si="4"/>
        <v>11785.273599999988</v>
      </c>
      <c r="FP29" s="89">
        <f t="shared" si="0"/>
        <v>-240982.90000000002</v>
      </c>
      <c r="FQ29" s="89">
        <f t="shared" si="1"/>
        <v>58072758092.410011</v>
      </c>
      <c r="FR29" s="89">
        <f t="shared" si="2"/>
        <v>26161103.623999991</v>
      </c>
      <c r="FS29" s="89"/>
      <c r="FT29" s="89"/>
      <c r="FU29" s="89"/>
      <c r="FV29" s="139"/>
      <c r="FW29" s="139"/>
      <c r="FX29" s="139"/>
      <c r="FY29" s="139"/>
      <c r="GA29" s="139"/>
      <c r="GB29" s="139"/>
      <c r="GH29" s="139">
        <v>4</v>
      </c>
      <c r="GI29" s="139">
        <v>338437.51703882741</v>
      </c>
      <c r="GJ29" s="139">
        <v>-158437.51703882741</v>
      </c>
      <c r="GK29" s="139">
        <v>-1.2012766981722387</v>
      </c>
      <c r="GS29" s="139">
        <v>4</v>
      </c>
      <c r="GT29" s="139">
        <v>307219.79511524248</v>
      </c>
      <c r="GU29" s="139">
        <v>-149219.79511524248</v>
      </c>
      <c r="GV29" s="139">
        <v>-1.0240955277915256</v>
      </c>
      <c r="HC29" s="139">
        <v>4</v>
      </c>
      <c r="HD29" s="139">
        <v>304767.63953947718</v>
      </c>
      <c r="HE29" s="139">
        <v>-84867.639539477183</v>
      </c>
      <c r="HF29" s="139">
        <v>-0.51957295631715139</v>
      </c>
      <c r="HM29" s="139">
        <v>4</v>
      </c>
      <c r="HN29" s="139">
        <v>313217.46435886854</v>
      </c>
      <c r="HO29" s="139">
        <v>-157217.46435886854</v>
      </c>
      <c r="HP29" s="139">
        <v>-1.1711691165095037</v>
      </c>
      <c r="HW29" s="139">
        <v>4</v>
      </c>
      <c r="HX29" s="139">
        <v>478083.78984012589</v>
      </c>
      <c r="HY29" s="139">
        <v>-279083.78984012589</v>
      </c>
      <c r="HZ29" s="139">
        <v>-1.6659806615055519</v>
      </c>
      <c r="IG29" s="139">
        <v>4</v>
      </c>
      <c r="IH29" s="139">
        <v>746459.19209899846</v>
      </c>
      <c r="II29" s="139">
        <v>-316559.19209899846</v>
      </c>
      <c r="IJ29" s="139">
        <v>-2.1219158991134255</v>
      </c>
      <c r="IQ29" s="139">
        <v>4</v>
      </c>
      <c r="IR29" s="139">
        <v>294943.853783436</v>
      </c>
      <c r="IS29" s="139">
        <v>-75443.853783436003</v>
      </c>
      <c r="IT29" s="139">
        <v>-0.42140311189648533</v>
      </c>
      <c r="JA29" s="139">
        <v>4</v>
      </c>
      <c r="JB29" s="139">
        <v>287309.90415579837</v>
      </c>
      <c r="JC29" s="139">
        <v>-107409.90415579837</v>
      </c>
      <c r="JD29" s="139">
        <v>-0.86444537763308815</v>
      </c>
      <c r="JK29" s="139">
        <v>4</v>
      </c>
      <c r="JL29" s="139">
        <v>379888.23975565133</v>
      </c>
      <c r="JM29" s="139">
        <v>-204888.23975565133</v>
      </c>
      <c r="JN29" s="139">
        <v>-1.4977811131378391</v>
      </c>
      <c r="JU29" s="139">
        <v>4</v>
      </c>
      <c r="JV29" s="139">
        <v>416447.42526186898</v>
      </c>
      <c r="JW29" s="139">
        <v>-221447.42526186898</v>
      </c>
      <c r="JX29" s="139">
        <v>-1.3032120201183544</v>
      </c>
      <c r="KE29" s="139">
        <v>4</v>
      </c>
      <c r="KF29" s="139">
        <v>718909.89895476541</v>
      </c>
      <c r="KG29" s="139">
        <v>-263909.89895476541</v>
      </c>
      <c r="KH29" s="139">
        <v>-1.8368980780648232</v>
      </c>
      <c r="KO29" s="139">
        <v>4</v>
      </c>
      <c r="KP29" s="139">
        <v>744951.01912366902</v>
      </c>
      <c r="KQ29" s="139">
        <v>-64951.019123669015</v>
      </c>
      <c r="KR29" s="139">
        <v>-0.37738940000590809</v>
      </c>
    </row>
    <row r="30" spans="2:309">
      <c r="B30" s="26">
        <v>891000</v>
      </c>
      <c r="C30" s="6">
        <v>4</v>
      </c>
      <c r="D30" s="6">
        <v>2</v>
      </c>
      <c r="E30" s="6">
        <v>2330</v>
      </c>
      <c r="F30" s="6">
        <v>5000</v>
      </c>
      <c r="G30" s="27">
        <v>7</v>
      </c>
      <c r="I30" s="55">
        <v>216000</v>
      </c>
      <c r="J30" s="6">
        <v>3</v>
      </c>
      <c r="K30" s="6">
        <v>1</v>
      </c>
      <c r="L30" s="6">
        <v>1310</v>
      </c>
      <c r="M30" s="6">
        <v>8670</v>
      </c>
      <c r="N30" s="27">
        <v>6</v>
      </c>
      <c r="P30" s="26">
        <v>306888</v>
      </c>
      <c r="Q30" s="57">
        <v>2</v>
      </c>
      <c r="R30" s="6">
        <v>1</v>
      </c>
      <c r="S30" s="6">
        <v>1010</v>
      </c>
      <c r="T30" s="6">
        <v>7719</v>
      </c>
      <c r="U30" s="27">
        <v>7</v>
      </c>
      <c r="W30" s="38">
        <v>219900</v>
      </c>
      <c r="X30" s="34">
        <v>4</v>
      </c>
      <c r="Y30" s="59">
        <v>1</v>
      </c>
      <c r="Z30" s="34">
        <v>1120</v>
      </c>
      <c r="AA30" s="34">
        <v>5427</v>
      </c>
      <c r="AB30" s="39">
        <v>6</v>
      </c>
      <c r="AD30" s="38">
        <v>240000</v>
      </c>
      <c r="AE30" s="34">
        <v>2</v>
      </c>
      <c r="AF30" s="34">
        <v>1</v>
      </c>
      <c r="AG30" s="34">
        <v>590</v>
      </c>
      <c r="AH30" s="34">
        <v>8717</v>
      </c>
      <c r="AI30" s="62">
        <v>6</v>
      </c>
      <c r="AK30" s="38">
        <v>240000</v>
      </c>
      <c r="AL30" s="34">
        <v>2</v>
      </c>
      <c r="AM30" s="34">
        <v>1</v>
      </c>
      <c r="AN30" s="59">
        <v>590</v>
      </c>
      <c r="AO30" s="34">
        <v>8717</v>
      </c>
      <c r="AP30" s="39">
        <v>6</v>
      </c>
      <c r="AS30" s="38">
        <v>516500</v>
      </c>
      <c r="AT30" s="34">
        <v>2</v>
      </c>
      <c r="AU30" s="34">
        <v>1</v>
      </c>
      <c r="AV30" s="34">
        <v>1100</v>
      </c>
      <c r="AW30" s="59">
        <v>638</v>
      </c>
      <c r="AX30" s="39">
        <v>9</v>
      </c>
      <c r="BB30" s="5"/>
      <c r="BC30" s="6"/>
      <c r="BD30" s="6"/>
      <c r="BE30" s="6"/>
      <c r="BF30" s="6"/>
      <c r="BG30" s="6"/>
      <c r="BH30" s="6"/>
      <c r="BI30" s="6"/>
      <c r="BJ30" s="7"/>
      <c r="BK30" s="6"/>
      <c r="FJ30" s="100"/>
      <c r="FK30" s="89"/>
      <c r="FL30" s="89">
        <v>1310</v>
      </c>
      <c r="FM30" s="89">
        <v>216000</v>
      </c>
      <c r="FN30" s="145">
        <f t="shared" si="3"/>
        <v>-568.55999999999995</v>
      </c>
      <c r="FO30" s="145">
        <f t="shared" si="4"/>
        <v>323260.47359999991</v>
      </c>
      <c r="FP30" s="89">
        <f t="shared" si="0"/>
        <v>-239982.90000000002</v>
      </c>
      <c r="FQ30" s="89">
        <f t="shared" si="1"/>
        <v>57591792292.410011</v>
      </c>
      <c r="FR30" s="89">
        <f t="shared" si="2"/>
        <v>136444677.62400001</v>
      </c>
      <c r="FS30" s="89"/>
      <c r="FT30" s="89"/>
      <c r="FU30" s="89"/>
      <c r="FV30" s="139"/>
      <c r="FW30" s="139"/>
      <c r="FX30" s="139"/>
      <c r="FY30" s="139"/>
      <c r="GA30" s="139"/>
      <c r="GB30" s="139"/>
      <c r="GH30" s="139">
        <v>5</v>
      </c>
      <c r="GI30" s="139">
        <v>364053.99701243313</v>
      </c>
      <c r="GJ30" s="139">
        <v>-169053.99701243313</v>
      </c>
      <c r="GK30" s="139">
        <v>-1.281771080104388</v>
      </c>
      <c r="GS30" s="139">
        <v>5</v>
      </c>
      <c r="GT30" s="139">
        <v>380127.52921851835</v>
      </c>
      <c r="GU30" s="139">
        <v>-205127.52921851835</v>
      </c>
      <c r="GV30" s="139">
        <v>-1.4077903346360507</v>
      </c>
      <c r="HC30" s="139">
        <v>5</v>
      </c>
      <c r="HD30" s="139">
        <v>473905.94194946962</v>
      </c>
      <c r="HE30" s="139">
        <v>-237405.94194946962</v>
      </c>
      <c r="HF30" s="139">
        <v>-1.453436289441824</v>
      </c>
      <c r="HM30" s="139">
        <v>5</v>
      </c>
      <c r="HN30" s="139">
        <v>386177.76831441326</v>
      </c>
      <c r="HO30" s="139">
        <v>-211177.76831441326</v>
      </c>
      <c r="HP30" s="139">
        <v>-1.5731387180923491</v>
      </c>
      <c r="HW30" s="139">
        <v>5</v>
      </c>
      <c r="HX30" s="139">
        <v>365208.57532812469</v>
      </c>
      <c r="HY30" s="139">
        <v>-135208.57532812469</v>
      </c>
      <c r="HZ30" s="139">
        <v>-0.80712273505892429</v>
      </c>
      <c r="IG30" s="139">
        <v>5</v>
      </c>
      <c r="IH30" s="139">
        <v>576230.8974800955</v>
      </c>
      <c r="II30" s="139">
        <v>-126230.8974800955</v>
      </c>
      <c r="IJ30" s="139">
        <v>-0.8461335352366125</v>
      </c>
      <c r="IQ30" s="139">
        <v>5</v>
      </c>
      <c r="IR30" s="139">
        <v>254627.54465301466</v>
      </c>
      <c r="IS30" s="139">
        <v>-14627.544653014658</v>
      </c>
      <c r="IT30" s="139">
        <v>-8.1704373876225853E-2</v>
      </c>
      <c r="JA30" s="139">
        <v>5</v>
      </c>
      <c r="JB30" s="139">
        <v>268786.2950426084</v>
      </c>
      <c r="JC30" s="139">
        <v>-88786.295042608399</v>
      </c>
      <c r="JD30" s="139">
        <v>-0.71456075629136573</v>
      </c>
      <c r="JK30" s="139">
        <v>5</v>
      </c>
      <c r="JL30" s="139">
        <v>339772.52788166073</v>
      </c>
      <c r="JM30" s="139">
        <v>-154772.52788166073</v>
      </c>
      <c r="JN30" s="139">
        <v>-1.1314234988314258</v>
      </c>
      <c r="JU30" s="139">
        <v>5</v>
      </c>
      <c r="JV30" s="139">
        <v>478022.30738694989</v>
      </c>
      <c r="JW30" s="139">
        <v>-283022.30738694989</v>
      </c>
      <c r="JX30" s="139">
        <v>-1.665578511523182</v>
      </c>
      <c r="KE30" s="139">
        <v>5</v>
      </c>
      <c r="KF30" s="139">
        <v>697048.1346303781</v>
      </c>
      <c r="KG30" s="139">
        <v>-197048.1346303781</v>
      </c>
      <c r="KH30" s="139">
        <v>-1.3715186176129004</v>
      </c>
      <c r="KO30" s="139">
        <v>5</v>
      </c>
      <c r="KP30" s="139">
        <v>770772.24263533764</v>
      </c>
      <c r="KQ30" s="139">
        <v>35227.757364662364</v>
      </c>
      <c r="KR30" s="139">
        <v>0.2046862758240989</v>
      </c>
    </row>
    <row r="31" spans="2:309" ht="16" thickBot="1">
      <c r="B31" s="26">
        <v>419000</v>
      </c>
      <c r="C31" s="6">
        <v>4</v>
      </c>
      <c r="D31" s="6">
        <v>1</v>
      </c>
      <c r="E31" s="6">
        <v>2150</v>
      </c>
      <c r="F31" s="6">
        <v>23568</v>
      </c>
      <c r="G31" s="27">
        <v>7</v>
      </c>
      <c r="I31" s="55">
        <v>217000</v>
      </c>
      <c r="J31" s="6">
        <v>2</v>
      </c>
      <c r="K31" s="6">
        <v>1</v>
      </c>
      <c r="L31" s="6">
        <v>730</v>
      </c>
      <c r="M31" s="6">
        <v>2400</v>
      </c>
      <c r="N31" s="27">
        <v>5</v>
      </c>
      <c r="P31" s="26">
        <v>313000</v>
      </c>
      <c r="Q31" s="57">
        <v>2</v>
      </c>
      <c r="R31" s="6">
        <v>1</v>
      </c>
      <c r="S31" s="6">
        <v>1180</v>
      </c>
      <c r="T31" s="6">
        <v>4900</v>
      </c>
      <c r="U31" s="27">
        <v>6</v>
      </c>
      <c r="W31" s="38">
        <v>225000</v>
      </c>
      <c r="X31" s="34">
        <v>3</v>
      </c>
      <c r="Y31" s="59">
        <v>1</v>
      </c>
      <c r="Z31" s="34">
        <v>900</v>
      </c>
      <c r="AA31" s="34">
        <v>6099</v>
      </c>
      <c r="AB31" s="39">
        <v>6</v>
      </c>
      <c r="AD31" s="38">
        <v>240000</v>
      </c>
      <c r="AE31" s="34">
        <v>4</v>
      </c>
      <c r="AF31" s="34">
        <v>1</v>
      </c>
      <c r="AG31" s="34">
        <v>1910</v>
      </c>
      <c r="AH31" s="34">
        <v>16320</v>
      </c>
      <c r="AI31" s="62">
        <v>6</v>
      </c>
      <c r="AK31" s="38">
        <v>279000</v>
      </c>
      <c r="AL31" s="34">
        <v>2</v>
      </c>
      <c r="AM31" s="34">
        <v>1</v>
      </c>
      <c r="AN31" s="59">
        <v>670</v>
      </c>
      <c r="AO31" s="34">
        <v>6300</v>
      </c>
      <c r="AP31" s="39">
        <v>6</v>
      </c>
      <c r="AS31" s="38">
        <v>288790</v>
      </c>
      <c r="AT31" s="34">
        <v>4</v>
      </c>
      <c r="AU31" s="34">
        <v>2</v>
      </c>
      <c r="AV31" s="34">
        <v>1390</v>
      </c>
      <c r="AW31" s="59">
        <v>745</v>
      </c>
      <c r="AX31" s="39">
        <v>7</v>
      </c>
      <c r="BB31" s="5"/>
      <c r="BC31" s="8" t="s">
        <v>12</v>
      </c>
      <c r="BD31" s="11">
        <f>AVERAGE(D5:D504)</f>
        <v>1.5860000000000001</v>
      </c>
      <c r="BE31" s="11"/>
      <c r="BF31" s="6"/>
      <c r="BG31" s="6"/>
      <c r="BH31" s="8" t="s">
        <v>12</v>
      </c>
      <c r="BI31" s="11">
        <f>AVERAGE(G5:G504)</f>
        <v>7.4219999999999997</v>
      </c>
      <c r="BJ31" s="21"/>
      <c r="BK31" s="6"/>
      <c r="CB31" s="6"/>
      <c r="CC31" s="6"/>
      <c r="CD31" s="6"/>
      <c r="CE31" s="6"/>
      <c r="CF31" s="6"/>
      <c r="FJ31" s="100"/>
      <c r="FK31" s="89"/>
      <c r="FL31" s="89">
        <v>730</v>
      </c>
      <c r="FM31" s="89">
        <v>217000</v>
      </c>
      <c r="FN31" s="145">
        <f t="shared" si="3"/>
        <v>-1148.56</v>
      </c>
      <c r="FO31" s="145">
        <f t="shared" si="4"/>
        <v>1319190.0735999998</v>
      </c>
      <c r="FP31" s="89">
        <f t="shared" si="0"/>
        <v>-238982.90000000002</v>
      </c>
      <c r="FQ31" s="89">
        <f t="shared" si="1"/>
        <v>57112826492.410011</v>
      </c>
      <c r="FR31" s="89">
        <f t="shared" si="2"/>
        <v>274486199.62400001</v>
      </c>
      <c r="FS31" s="89"/>
      <c r="FT31" s="89"/>
      <c r="FU31" s="89"/>
      <c r="FV31" s="139"/>
      <c r="FW31" s="139"/>
      <c r="FX31" s="139"/>
      <c r="FY31" s="139"/>
      <c r="GA31" s="139"/>
      <c r="GB31" s="139"/>
      <c r="GH31" s="139">
        <v>6</v>
      </c>
      <c r="GI31" s="139">
        <v>317090.45039415592</v>
      </c>
      <c r="GJ31" s="139">
        <v>-117102.45039415592</v>
      </c>
      <c r="GK31" s="139">
        <v>-0.88787332436481048</v>
      </c>
      <c r="GS31" s="139">
        <v>6</v>
      </c>
      <c r="GT31" s="139">
        <v>291455.96071453416</v>
      </c>
      <c r="GU31" s="139">
        <v>-111555.96071453416</v>
      </c>
      <c r="GV31" s="139">
        <v>-0.76560861364278732</v>
      </c>
      <c r="HC31" s="139">
        <v>6</v>
      </c>
      <c r="HD31" s="139">
        <v>354514.19907182793</v>
      </c>
      <c r="HE31" s="139">
        <v>-114514.19907182793</v>
      </c>
      <c r="HF31" s="139">
        <v>-0.70107382831549125</v>
      </c>
      <c r="HM31" s="139">
        <v>6</v>
      </c>
      <c r="HN31" s="139">
        <v>435314.29954978009</v>
      </c>
      <c r="HO31" s="139">
        <v>-256314.29954978009</v>
      </c>
      <c r="HP31" s="139">
        <v>-1.909376881103062</v>
      </c>
      <c r="HW31" s="139">
        <v>6</v>
      </c>
      <c r="HX31" s="139">
        <v>401197.77415803808</v>
      </c>
      <c r="HY31" s="139">
        <v>-161247.77415803808</v>
      </c>
      <c r="HZ31" s="139">
        <v>-0.962562797402153</v>
      </c>
      <c r="IG31" s="139">
        <v>6</v>
      </c>
      <c r="IH31" s="139">
        <v>567501.24134579278</v>
      </c>
      <c r="II31" s="139">
        <v>-49001.241345792776</v>
      </c>
      <c r="IJ31" s="139">
        <v>-0.3284583600258083</v>
      </c>
      <c r="IQ31" s="139">
        <v>6</v>
      </c>
      <c r="IR31" s="139">
        <v>316934.56785457494</v>
      </c>
      <c r="IS31" s="139">
        <v>-51934.56785457494</v>
      </c>
      <c r="IT31" s="139">
        <v>-0.29008842220255293</v>
      </c>
      <c r="JA31" s="139">
        <v>6</v>
      </c>
      <c r="JB31" s="139">
        <v>294256.25757324457</v>
      </c>
      <c r="JC31" s="139">
        <v>-110256.25757324457</v>
      </c>
      <c r="JD31" s="139">
        <v>-0.8873531073639751</v>
      </c>
      <c r="JK31" s="139">
        <v>6</v>
      </c>
      <c r="JL31" s="139">
        <v>383055.26964044012</v>
      </c>
      <c r="JM31" s="139">
        <v>-198055.26964044012</v>
      </c>
      <c r="JN31" s="139">
        <v>-1.4478304981225312</v>
      </c>
      <c r="JU31" s="139">
        <v>6</v>
      </c>
      <c r="JV31" s="139">
        <v>391014.32177542249</v>
      </c>
      <c r="JW31" s="139">
        <v>-196014.32177542249</v>
      </c>
      <c r="JX31" s="139">
        <v>-1.1535389041033168</v>
      </c>
      <c r="KE31" s="139">
        <v>6</v>
      </c>
      <c r="KF31" s="139">
        <v>649779.45501008118</v>
      </c>
      <c r="KG31" s="139">
        <v>-146779.45501008118</v>
      </c>
      <c r="KH31" s="139">
        <v>-1.0216323823974236</v>
      </c>
      <c r="KO31" s="139">
        <v>6</v>
      </c>
      <c r="KP31" s="139">
        <v>739878.99307673401</v>
      </c>
      <c r="KQ31" s="139">
        <v>100121.00692326599</v>
      </c>
      <c r="KR31" s="139">
        <v>0.58174001332935987</v>
      </c>
    </row>
    <row r="32" spans="2:309">
      <c r="B32" s="26">
        <v>512031</v>
      </c>
      <c r="C32" s="6">
        <v>3</v>
      </c>
      <c r="D32" s="6">
        <v>1</v>
      </c>
      <c r="E32" s="6">
        <v>1540</v>
      </c>
      <c r="F32" s="6">
        <v>3000</v>
      </c>
      <c r="G32" s="27">
        <v>7</v>
      </c>
      <c r="I32" s="55">
        <v>219000</v>
      </c>
      <c r="J32" s="6">
        <v>3</v>
      </c>
      <c r="K32" s="6">
        <v>1</v>
      </c>
      <c r="L32" s="6">
        <v>1080</v>
      </c>
      <c r="M32" s="6">
        <v>10639</v>
      </c>
      <c r="N32" s="27">
        <v>7</v>
      </c>
      <c r="P32" s="26">
        <v>315000</v>
      </c>
      <c r="Q32" s="57">
        <v>2</v>
      </c>
      <c r="R32" s="6">
        <v>1</v>
      </c>
      <c r="S32" s="6">
        <v>2080</v>
      </c>
      <c r="T32" s="6">
        <v>14659</v>
      </c>
      <c r="U32" s="27">
        <v>7</v>
      </c>
      <c r="W32" s="38">
        <v>225000</v>
      </c>
      <c r="X32" s="34">
        <v>3</v>
      </c>
      <c r="Y32" s="59">
        <v>1</v>
      </c>
      <c r="Z32" s="34">
        <v>1350</v>
      </c>
      <c r="AA32" s="34">
        <v>9793</v>
      </c>
      <c r="AB32" s="39">
        <v>7</v>
      </c>
      <c r="AD32" s="38">
        <v>241000</v>
      </c>
      <c r="AE32" s="34">
        <v>2</v>
      </c>
      <c r="AF32" s="34">
        <v>2</v>
      </c>
      <c r="AG32" s="34">
        <v>1470</v>
      </c>
      <c r="AH32" s="34">
        <v>3128</v>
      </c>
      <c r="AI32" s="62">
        <v>6</v>
      </c>
      <c r="AK32" s="38">
        <v>215000</v>
      </c>
      <c r="AL32" s="34">
        <v>2</v>
      </c>
      <c r="AM32" s="34">
        <v>1</v>
      </c>
      <c r="AN32" s="59">
        <v>710</v>
      </c>
      <c r="AO32" s="34">
        <v>7200</v>
      </c>
      <c r="AP32" s="39">
        <v>6</v>
      </c>
      <c r="AS32" s="38">
        <v>455000</v>
      </c>
      <c r="AT32" s="34">
        <v>3</v>
      </c>
      <c r="AU32" s="34">
        <v>2</v>
      </c>
      <c r="AV32" s="34">
        <v>1180</v>
      </c>
      <c r="AW32" s="59">
        <v>932</v>
      </c>
      <c r="AX32" s="39">
        <v>8</v>
      </c>
      <c r="BB32" s="5"/>
      <c r="BC32" s="10" t="s">
        <v>9</v>
      </c>
      <c r="BD32" s="11">
        <f>_xlfn.STDEV.S(D5:D504)</f>
        <v>0.58932045373836173</v>
      </c>
      <c r="BE32" s="11"/>
      <c r="BF32" s="6"/>
      <c r="BG32" s="6"/>
      <c r="BH32" s="10" t="s">
        <v>9</v>
      </c>
      <c r="BI32" s="11">
        <f>_xlfn.STDEV.S(G5:G504)</f>
        <v>0.94747634421429694</v>
      </c>
      <c r="BJ32" s="21"/>
      <c r="BK32" s="6"/>
      <c r="BR32" s="153" t="s">
        <v>0</v>
      </c>
      <c r="BS32" s="154"/>
      <c r="BT32" s="155"/>
      <c r="BU32" s="155"/>
      <c r="BV32" s="164"/>
      <c r="BW32" s="153" t="s">
        <v>3</v>
      </c>
      <c r="BX32" s="154"/>
      <c r="BY32" s="155"/>
      <c r="BZ32" s="155"/>
      <c r="CA32" s="155"/>
      <c r="CB32" s="153" t="s">
        <v>4</v>
      </c>
      <c r="CC32" s="154"/>
      <c r="CD32" s="155"/>
      <c r="CE32" s="155"/>
      <c r="CF32" s="155"/>
      <c r="FJ32" s="100"/>
      <c r="FK32" s="89"/>
      <c r="FL32" s="89">
        <v>1080</v>
      </c>
      <c r="FM32" s="89">
        <v>219000</v>
      </c>
      <c r="FN32" s="145">
        <f t="shared" si="3"/>
        <v>-798.56</v>
      </c>
      <c r="FO32" s="145">
        <f t="shared" si="4"/>
        <v>637698.07359999989</v>
      </c>
      <c r="FP32" s="89">
        <f t="shared" si="0"/>
        <v>-236982.90000000002</v>
      </c>
      <c r="FQ32" s="89">
        <f t="shared" si="1"/>
        <v>56160894892.410011</v>
      </c>
      <c r="FR32" s="89">
        <f t="shared" si="2"/>
        <v>189245064.62400001</v>
      </c>
      <c r="FS32" s="89"/>
      <c r="FT32" s="89"/>
      <c r="FU32" s="89"/>
      <c r="FV32" s="139"/>
      <c r="FW32" s="139"/>
      <c r="FX32" s="139"/>
      <c r="FY32" s="139"/>
      <c r="GA32" s="139"/>
      <c r="GB32" s="139"/>
      <c r="GH32" s="139">
        <v>7</v>
      </c>
      <c r="GI32" s="139">
        <v>325629.2770520245</v>
      </c>
      <c r="GJ32" s="139">
        <v>-115629.2770520245</v>
      </c>
      <c r="GK32" s="139">
        <v>-0.87670369206214493</v>
      </c>
      <c r="GS32" s="139">
        <v>7</v>
      </c>
      <c r="GT32" s="139">
        <v>309190.27441533096</v>
      </c>
      <c r="GU32" s="139">
        <v>-125190.27441533096</v>
      </c>
      <c r="GV32" s="139">
        <v>-0.85918091532507568</v>
      </c>
      <c r="HC32" s="139">
        <v>7</v>
      </c>
      <c r="HD32" s="139">
        <v>435766.91297466739</v>
      </c>
      <c r="HE32" s="139">
        <v>-195766.91297466739</v>
      </c>
      <c r="HF32" s="139">
        <v>-1.1985156447766692</v>
      </c>
      <c r="HM32" s="139">
        <v>7</v>
      </c>
      <c r="HN32" s="139">
        <v>319173.40753891302</v>
      </c>
      <c r="HO32" s="139">
        <v>-139273.40753891302</v>
      </c>
      <c r="HP32" s="139">
        <v>-1.0374974200594638</v>
      </c>
      <c r="HW32" s="139">
        <v>7</v>
      </c>
      <c r="HX32" s="139">
        <v>384839.04741716839</v>
      </c>
      <c r="HY32" s="139">
        <v>-144839.04741716839</v>
      </c>
      <c r="HZ32" s="139">
        <v>-0.86461149236262413</v>
      </c>
      <c r="IG32" s="139">
        <v>7</v>
      </c>
      <c r="IH32" s="139">
        <v>580595.72554724687</v>
      </c>
      <c r="II32" s="139">
        <v>-50595.725547246868</v>
      </c>
      <c r="IJ32" s="139">
        <v>-0.33914628652548334</v>
      </c>
      <c r="IQ32" s="139">
        <v>7</v>
      </c>
      <c r="IR32" s="139">
        <v>326341.70665167324</v>
      </c>
      <c r="IS32" s="139">
        <v>191192.29334832676</v>
      </c>
      <c r="IT32" s="139">
        <v>1.0679336135039781</v>
      </c>
      <c r="JA32" s="139">
        <v>7</v>
      </c>
      <c r="JB32" s="139">
        <v>294256.25757324457</v>
      </c>
      <c r="JC32" s="139">
        <v>-104256.25757324457</v>
      </c>
      <c r="JD32" s="139">
        <v>-0.83906452255828301</v>
      </c>
      <c r="JK32" s="139">
        <v>7</v>
      </c>
      <c r="JL32" s="139">
        <v>372498.50335781102</v>
      </c>
      <c r="JM32" s="139">
        <v>-181998.50335781102</v>
      </c>
      <c r="JN32" s="139">
        <v>-1.3304517686021269</v>
      </c>
      <c r="JU32" s="139">
        <v>7</v>
      </c>
      <c r="JV32" s="139">
        <v>499439.65769132593</v>
      </c>
      <c r="JW32" s="139">
        <v>-304439.65769132593</v>
      </c>
      <c r="JX32" s="139">
        <v>-1.7916190302726878</v>
      </c>
      <c r="KE32" s="139">
        <v>7</v>
      </c>
      <c r="KF32" s="139">
        <v>585375.87902742659</v>
      </c>
      <c r="KG32" s="139">
        <v>-68875.879027426592</v>
      </c>
      <c r="KH32" s="139">
        <v>-0.47939834887432758</v>
      </c>
      <c r="KO32" s="139">
        <v>7</v>
      </c>
      <c r="KP32" s="139">
        <v>734115.32711430802</v>
      </c>
      <c r="KQ32" s="139">
        <v>150884.67288569198</v>
      </c>
      <c r="KR32" s="139">
        <v>0.87669565372021208</v>
      </c>
    </row>
    <row r="33" spans="2:304" ht="16" thickBot="1">
      <c r="B33" s="26">
        <v>360000</v>
      </c>
      <c r="C33" s="6">
        <v>4</v>
      </c>
      <c r="D33" s="6">
        <v>2</v>
      </c>
      <c r="E33" s="6">
        <v>2080</v>
      </c>
      <c r="F33" s="6">
        <v>4080</v>
      </c>
      <c r="G33" s="27">
        <v>7</v>
      </c>
      <c r="I33" s="55">
        <v>219500</v>
      </c>
      <c r="J33" s="6">
        <v>3</v>
      </c>
      <c r="K33" s="6">
        <v>1</v>
      </c>
      <c r="L33" s="6">
        <v>1090</v>
      </c>
      <c r="M33" s="6">
        <v>6710</v>
      </c>
      <c r="N33" s="27">
        <v>5</v>
      </c>
      <c r="O33" s="6"/>
      <c r="P33" s="26">
        <v>319950</v>
      </c>
      <c r="Q33" s="57">
        <v>2</v>
      </c>
      <c r="R33" s="6">
        <v>1</v>
      </c>
      <c r="S33" s="6">
        <v>1240</v>
      </c>
      <c r="T33" s="6">
        <v>5500</v>
      </c>
      <c r="U33" s="27">
        <v>6</v>
      </c>
      <c r="W33" s="38">
        <v>232000</v>
      </c>
      <c r="X33" s="34">
        <v>3</v>
      </c>
      <c r="Y33" s="59">
        <v>1</v>
      </c>
      <c r="Z33" s="34">
        <v>1300</v>
      </c>
      <c r="AA33" s="34">
        <v>11230</v>
      </c>
      <c r="AB33" s="39">
        <v>7</v>
      </c>
      <c r="AD33" s="38">
        <v>245000</v>
      </c>
      <c r="AE33" s="34">
        <v>2</v>
      </c>
      <c r="AF33" s="34">
        <v>1</v>
      </c>
      <c r="AG33" s="34">
        <v>990</v>
      </c>
      <c r="AH33" s="34">
        <v>4800</v>
      </c>
      <c r="AI33" s="62">
        <v>6</v>
      </c>
      <c r="AK33" s="38">
        <v>285000</v>
      </c>
      <c r="AL33" s="34">
        <v>2</v>
      </c>
      <c r="AM33" s="34">
        <v>1</v>
      </c>
      <c r="AN33" s="59">
        <v>720</v>
      </c>
      <c r="AO33" s="34">
        <v>6400</v>
      </c>
      <c r="AP33" s="39">
        <v>6</v>
      </c>
      <c r="AS33" s="38">
        <v>337000</v>
      </c>
      <c r="AT33" s="34">
        <v>3</v>
      </c>
      <c r="AU33" s="34">
        <v>2</v>
      </c>
      <c r="AV33" s="34">
        <v>1460</v>
      </c>
      <c r="AW33" s="59">
        <v>941</v>
      </c>
      <c r="AX33" s="39">
        <v>8</v>
      </c>
      <c r="BB33" s="5"/>
      <c r="BC33" s="10" t="s">
        <v>10</v>
      </c>
      <c r="BD33" s="11">
        <f>BD32/BD31</f>
        <v>0.37157657864966059</v>
      </c>
      <c r="BE33" s="12"/>
      <c r="BF33" s="6"/>
      <c r="BG33" s="6"/>
      <c r="BH33" s="10" t="s">
        <v>10</v>
      </c>
      <c r="BI33" s="11">
        <f>BI32/BI31</f>
        <v>0.12765782056242211</v>
      </c>
      <c r="BJ33" s="22"/>
      <c r="BK33" s="6"/>
      <c r="BR33" s="165"/>
      <c r="BS33" s="158"/>
      <c r="BT33" s="158"/>
      <c r="BU33" s="158"/>
      <c r="BV33" s="166"/>
      <c r="BW33" s="156"/>
      <c r="BX33" s="157"/>
      <c r="BY33" s="158"/>
      <c r="BZ33" s="158"/>
      <c r="CA33" s="158"/>
      <c r="CB33" s="156"/>
      <c r="CC33" s="157"/>
      <c r="CD33" s="158"/>
      <c r="CE33" s="158"/>
      <c r="CF33" s="158"/>
      <c r="CK33" s="6"/>
      <c r="CL33" s="6"/>
      <c r="CM33" s="6"/>
      <c r="CN33" s="6"/>
      <c r="CO33" s="6"/>
      <c r="CP33" s="6"/>
      <c r="CQ33" s="6"/>
      <c r="CR33" s="6"/>
      <c r="CS33" s="6"/>
      <c r="CT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FJ33" s="100"/>
      <c r="FK33" s="89"/>
      <c r="FL33" s="89">
        <v>1090</v>
      </c>
      <c r="FM33" s="89">
        <v>219500</v>
      </c>
      <c r="FN33" s="145">
        <f t="shared" si="3"/>
        <v>-788.56</v>
      </c>
      <c r="FO33" s="145">
        <f t="shared" si="4"/>
        <v>621826.87359999993</v>
      </c>
      <c r="FP33" s="89">
        <f t="shared" si="0"/>
        <v>-236482.90000000002</v>
      </c>
      <c r="FQ33" s="89">
        <f t="shared" si="1"/>
        <v>55924161992.410011</v>
      </c>
      <c r="FR33" s="89">
        <f t="shared" si="2"/>
        <v>186480955.62400001</v>
      </c>
      <c r="FS33" s="89"/>
      <c r="FT33" s="89"/>
      <c r="FU33" s="89"/>
      <c r="FV33" s="139"/>
      <c r="FW33" s="139"/>
      <c r="FX33" s="139"/>
      <c r="FY33" s="139"/>
      <c r="GA33" s="139"/>
      <c r="GB33" s="139"/>
      <c r="GH33" s="139">
        <v>8</v>
      </c>
      <c r="GI33" s="139">
        <v>285069.85042714875</v>
      </c>
      <c r="GJ33" s="139">
        <v>-70069.850427148747</v>
      </c>
      <c r="GK33" s="139">
        <v>-0.53127112905916085</v>
      </c>
      <c r="GS33" s="139">
        <v>8</v>
      </c>
      <c r="GT33" s="139">
        <v>305249.31581515394</v>
      </c>
      <c r="GU33" s="139">
        <v>-120249.31581515394</v>
      </c>
      <c r="GV33" s="139">
        <v>-0.82527111400457043</v>
      </c>
      <c r="HC33" s="139">
        <v>8</v>
      </c>
      <c r="HD33" s="139">
        <v>402602.53995310026</v>
      </c>
      <c r="HE33" s="139">
        <v>-155102.53995310026</v>
      </c>
      <c r="HF33" s="139">
        <v>-0.94956199622172066</v>
      </c>
      <c r="HM33" s="139">
        <v>8</v>
      </c>
      <c r="HN33" s="139">
        <v>283437.74845864624</v>
      </c>
      <c r="HO33" s="139">
        <v>-103437.74845864624</v>
      </c>
      <c r="HP33" s="139">
        <v>-0.770544779933104</v>
      </c>
      <c r="HW33" s="139">
        <v>8</v>
      </c>
      <c r="HX33" s="139">
        <v>386474.92009125534</v>
      </c>
      <c r="HY33" s="139">
        <v>-145474.92009125534</v>
      </c>
      <c r="HZ33" s="139">
        <v>-0.86840731145629324</v>
      </c>
      <c r="IG33" s="139">
        <v>8</v>
      </c>
      <c r="IH33" s="139">
        <v>630791.24831948755</v>
      </c>
      <c r="II33" s="139">
        <v>-60841.248319487553</v>
      </c>
      <c r="IJ33" s="139">
        <v>-0.40782266114280075</v>
      </c>
      <c r="IQ33" s="146">
        <v>8</v>
      </c>
      <c r="IR33" s="146">
        <v>304717.50448171998</v>
      </c>
      <c r="IS33" s="146">
        <v>353282.49551828002</v>
      </c>
      <c r="IT33" s="146">
        <v>1.9733130735514637</v>
      </c>
      <c r="JA33" s="139">
        <v>8</v>
      </c>
      <c r="JB33" s="139">
        <v>315095.31782558322</v>
      </c>
      <c r="JC33" s="139">
        <v>-115145.31782558322</v>
      </c>
      <c r="JD33" s="139">
        <v>-0.92670074079984066</v>
      </c>
      <c r="JK33" s="139">
        <v>8</v>
      </c>
      <c r="JL33" s="139">
        <v>440061.80756663729</v>
      </c>
      <c r="JM33" s="139">
        <v>-241061.80756663729</v>
      </c>
      <c r="JN33" s="139">
        <v>-1.762218382581515</v>
      </c>
      <c r="JU33" s="139">
        <v>8</v>
      </c>
      <c r="JV33" s="139">
        <v>504793.9952674199</v>
      </c>
      <c r="JW33" s="139">
        <v>-309793.9952674199</v>
      </c>
      <c r="JX33" s="139">
        <v>-1.8231291599600639</v>
      </c>
      <c r="KE33" s="139">
        <v>8</v>
      </c>
      <c r="KF33" s="139">
        <v>656869.7569531257</v>
      </c>
      <c r="KG33" s="139">
        <v>-131869.7569531257</v>
      </c>
      <c r="KH33" s="139">
        <v>-0.91785607156626892</v>
      </c>
      <c r="KO33" s="139">
        <v>8</v>
      </c>
      <c r="KP33" s="139">
        <v>746334.29895465123</v>
      </c>
      <c r="KQ33" s="139">
        <v>149665.70104534877</v>
      </c>
      <c r="KR33" s="139">
        <v>0.86961297730253628</v>
      </c>
    </row>
    <row r="34" spans="2:304" ht="16" thickBot="1">
      <c r="B34" s="26">
        <v>625000</v>
      </c>
      <c r="C34" s="6">
        <v>4</v>
      </c>
      <c r="D34" s="6">
        <v>2</v>
      </c>
      <c r="E34" s="6">
        <v>2020</v>
      </c>
      <c r="F34" s="6">
        <v>6867</v>
      </c>
      <c r="G34" s="27">
        <v>8</v>
      </c>
      <c r="I34" s="55">
        <v>219900</v>
      </c>
      <c r="J34" s="6">
        <v>4</v>
      </c>
      <c r="K34" s="6">
        <v>1</v>
      </c>
      <c r="L34" s="6">
        <v>1120</v>
      </c>
      <c r="M34" s="6">
        <v>5427</v>
      </c>
      <c r="N34" s="27">
        <v>6</v>
      </c>
      <c r="O34" s="6"/>
      <c r="P34" s="26">
        <v>319950</v>
      </c>
      <c r="Q34" s="57">
        <v>2</v>
      </c>
      <c r="R34" s="6">
        <v>1</v>
      </c>
      <c r="S34" s="6">
        <v>920</v>
      </c>
      <c r="T34" s="6">
        <v>8341</v>
      </c>
      <c r="U34" s="27">
        <v>7</v>
      </c>
      <c r="W34" s="38">
        <v>235000</v>
      </c>
      <c r="X34" s="34">
        <v>2</v>
      </c>
      <c r="Y34" s="59">
        <v>1</v>
      </c>
      <c r="Z34" s="34">
        <v>880</v>
      </c>
      <c r="AA34" s="34">
        <v>1805</v>
      </c>
      <c r="AB34" s="39">
        <v>7</v>
      </c>
      <c r="AD34" s="38">
        <v>249000</v>
      </c>
      <c r="AE34" s="34">
        <v>3</v>
      </c>
      <c r="AF34" s="34">
        <v>1</v>
      </c>
      <c r="AG34" s="34">
        <v>1070</v>
      </c>
      <c r="AH34" s="34">
        <v>5150</v>
      </c>
      <c r="AI34" s="62">
        <v>6</v>
      </c>
      <c r="AK34" s="38">
        <v>217000</v>
      </c>
      <c r="AL34" s="34">
        <v>2</v>
      </c>
      <c r="AM34" s="34">
        <v>1</v>
      </c>
      <c r="AN34" s="59">
        <v>730</v>
      </c>
      <c r="AO34" s="34">
        <v>2400</v>
      </c>
      <c r="AP34" s="39">
        <v>5</v>
      </c>
      <c r="AS34" s="38">
        <v>415000</v>
      </c>
      <c r="AT34" s="34">
        <v>3</v>
      </c>
      <c r="AU34" s="34">
        <v>2</v>
      </c>
      <c r="AV34" s="34">
        <v>1620</v>
      </c>
      <c r="AW34" s="59">
        <v>998</v>
      </c>
      <c r="AX34" s="39">
        <v>8</v>
      </c>
      <c r="BB34" s="13"/>
      <c r="BC34" s="14"/>
      <c r="BD34" s="14"/>
      <c r="BE34" s="14"/>
      <c r="BF34" s="14"/>
      <c r="BG34" s="14"/>
      <c r="BH34" s="14"/>
      <c r="BI34" s="14"/>
      <c r="BJ34" s="15"/>
      <c r="BK34" s="6"/>
      <c r="BR34" s="159" t="s">
        <v>82</v>
      </c>
      <c r="BS34" s="159" t="s">
        <v>83</v>
      </c>
      <c r="BT34" s="159" t="s">
        <v>77</v>
      </c>
      <c r="BU34" s="159" t="s">
        <v>81</v>
      </c>
      <c r="BV34" s="159" t="s">
        <v>79</v>
      </c>
      <c r="BW34" s="159" t="s">
        <v>82</v>
      </c>
      <c r="BX34" s="159" t="s">
        <v>80</v>
      </c>
      <c r="BY34" s="159" t="s">
        <v>77</v>
      </c>
      <c r="BZ34" s="159" t="s">
        <v>81</v>
      </c>
      <c r="CA34" s="161" t="s">
        <v>79</v>
      </c>
      <c r="CB34" s="159" t="s">
        <v>82</v>
      </c>
      <c r="CC34" s="159" t="s">
        <v>80</v>
      </c>
      <c r="CD34" s="159" t="s">
        <v>77</v>
      </c>
      <c r="CE34" s="159" t="s">
        <v>81</v>
      </c>
      <c r="CF34" s="161" t="s">
        <v>79</v>
      </c>
      <c r="CY34" s="6"/>
      <c r="CZ34" s="6"/>
      <c r="DA34" s="6"/>
      <c r="DB34" s="6"/>
      <c r="DC34" s="6"/>
      <c r="DD34" s="6"/>
      <c r="DE34" s="6"/>
      <c r="DF34" s="6"/>
      <c r="DG34" s="6"/>
      <c r="DH34" s="6"/>
      <c r="FJ34" s="100"/>
      <c r="FK34" s="89"/>
      <c r="FL34" s="89">
        <v>1120</v>
      </c>
      <c r="FM34" s="89">
        <v>219900</v>
      </c>
      <c r="FN34" s="145">
        <f t="shared" si="3"/>
        <v>-758.56</v>
      </c>
      <c r="FO34" s="145">
        <f t="shared" si="4"/>
        <v>575413.27359999996</v>
      </c>
      <c r="FP34" s="89">
        <f t="shared" si="0"/>
        <v>-236082.90000000002</v>
      </c>
      <c r="FQ34" s="89">
        <f t="shared" si="1"/>
        <v>55735135672.410011</v>
      </c>
      <c r="FR34" s="89">
        <f t="shared" si="2"/>
        <v>179083044.62400001</v>
      </c>
      <c r="FS34" s="89"/>
      <c r="FT34" s="89"/>
      <c r="FU34" s="89"/>
      <c r="FV34" s="139"/>
      <c r="FW34" s="139"/>
      <c r="FX34" s="139"/>
      <c r="FY34" s="139"/>
      <c r="GA34" s="139"/>
      <c r="GB34" s="139"/>
      <c r="GH34" s="139">
        <v>9</v>
      </c>
      <c r="GI34" s="139">
        <v>289339.26375608309</v>
      </c>
      <c r="GJ34" s="139">
        <v>-72339.263756083092</v>
      </c>
      <c r="GK34" s="139">
        <v>-0.54847787024977313</v>
      </c>
      <c r="GS34" s="139">
        <v>9</v>
      </c>
      <c r="GT34" s="139">
        <v>309190.27441533096</v>
      </c>
      <c r="GU34" s="139">
        <v>-119190.27441533096</v>
      </c>
      <c r="GV34" s="139">
        <v>-0.81800291235299205</v>
      </c>
      <c r="HC34" s="139">
        <v>9</v>
      </c>
      <c r="HD34" s="139">
        <v>425817.60106819728</v>
      </c>
      <c r="HE34" s="139">
        <v>-177817.60106819728</v>
      </c>
      <c r="HF34" s="139">
        <v>-1.08862715133312</v>
      </c>
      <c r="HM34" s="139">
        <v>9</v>
      </c>
      <c r="HN34" s="139">
        <v>311728.47856385744</v>
      </c>
      <c r="HO34" s="139">
        <v>-131728.47856385744</v>
      </c>
      <c r="HP34" s="139">
        <v>-0.98129254588802539</v>
      </c>
      <c r="HW34" s="139">
        <v>9</v>
      </c>
      <c r="HX34" s="139">
        <v>394654.28346169018</v>
      </c>
      <c r="HY34" s="139">
        <v>-153654.28346169018</v>
      </c>
      <c r="HZ34" s="139">
        <v>-0.9172337273738117</v>
      </c>
      <c r="IG34" s="139">
        <v>9</v>
      </c>
      <c r="IH34" s="139">
        <v>476931.05895240221</v>
      </c>
      <c r="II34" s="139">
        <v>113068.94104759779</v>
      </c>
      <c r="IJ34" s="139">
        <v>0.75790812490380832</v>
      </c>
      <c r="JA34" s="139">
        <v>9</v>
      </c>
      <c r="JB34" s="139">
        <v>295799.89166601037</v>
      </c>
      <c r="JC34" s="139">
        <v>-93299.891666010371</v>
      </c>
      <c r="JD34" s="139">
        <v>-0.75088662184600441</v>
      </c>
      <c r="JK34" s="139">
        <v>9</v>
      </c>
      <c r="JL34" s="139">
        <v>316547.6420598767</v>
      </c>
      <c r="JM34" s="139">
        <v>-116559.6420598767</v>
      </c>
      <c r="JN34" s="139">
        <v>-0.8520783361680222</v>
      </c>
      <c r="JU34" s="139">
        <v>9</v>
      </c>
      <c r="JV34" s="139">
        <v>364242.63389495248</v>
      </c>
      <c r="JW34" s="139">
        <v>-169242.63389495248</v>
      </c>
      <c r="JX34" s="139">
        <v>-0.9959882556664349</v>
      </c>
      <c r="KE34" s="139">
        <v>9</v>
      </c>
      <c r="KF34" s="139">
        <v>706501.87055443751</v>
      </c>
      <c r="KG34" s="139">
        <v>-176501.87055443751</v>
      </c>
      <c r="KH34" s="139">
        <v>-1.2285099879935297</v>
      </c>
      <c r="KO34" s="139">
        <v>9</v>
      </c>
      <c r="KP34" s="139">
        <v>743106.64601569262</v>
      </c>
      <c r="KQ34" s="139">
        <v>154893.35398430738</v>
      </c>
      <c r="KR34" s="139">
        <v>0.89998757084534609</v>
      </c>
    </row>
    <row r="35" spans="2:304" ht="17" thickTop="1" thickBot="1">
      <c r="B35" s="26">
        <v>361000</v>
      </c>
      <c r="C35" s="6">
        <v>3</v>
      </c>
      <c r="D35" s="6">
        <v>1</v>
      </c>
      <c r="E35" s="6">
        <v>1150</v>
      </c>
      <c r="F35" s="6">
        <v>17585</v>
      </c>
      <c r="G35" s="27">
        <v>7</v>
      </c>
      <c r="I35" s="55">
        <v>225000</v>
      </c>
      <c r="J35" s="6">
        <v>3</v>
      </c>
      <c r="K35" s="6">
        <v>1</v>
      </c>
      <c r="L35" s="6">
        <v>900</v>
      </c>
      <c r="M35" s="6">
        <v>6099</v>
      </c>
      <c r="N35" s="27">
        <v>6</v>
      </c>
      <c r="P35" s="26">
        <v>322500</v>
      </c>
      <c r="Q35" s="57">
        <v>2</v>
      </c>
      <c r="R35" s="6">
        <v>1</v>
      </c>
      <c r="S35" s="6">
        <v>1130</v>
      </c>
      <c r="T35" s="6">
        <v>8184</v>
      </c>
      <c r="U35" s="27">
        <v>6</v>
      </c>
      <c r="W35" s="38">
        <v>236500</v>
      </c>
      <c r="X35" s="34">
        <v>4</v>
      </c>
      <c r="Y35" s="59">
        <v>1</v>
      </c>
      <c r="Z35" s="34">
        <v>2140</v>
      </c>
      <c r="AA35" s="34">
        <v>4217</v>
      </c>
      <c r="AB35" s="39">
        <v>6</v>
      </c>
      <c r="AD35" s="38">
        <v>264950</v>
      </c>
      <c r="AE35" s="34">
        <v>2</v>
      </c>
      <c r="AF35" s="34">
        <v>1</v>
      </c>
      <c r="AG35" s="34">
        <v>770</v>
      </c>
      <c r="AH35" s="34">
        <v>7434</v>
      </c>
      <c r="AI35" s="62">
        <v>6</v>
      </c>
      <c r="AK35" s="38">
        <v>370000</v>
      </c>
      <c r="AL35" s="34">
        <v>2</v>
      </c>
      <c r="AM35" s="34">
        <v>1</v>
      </c>
      <c r="AN35" s="59">
        <v>750</v>
      </c>
      <c r="AO35" s="34">
        <v>2020</v>
      </c>
      <c r="AP35" s="39">
        <v>7</v>
      </c>
      <c r="AS35" s="38">
        <v>336750</v>
      </c>
      <c r="AT35" s="34">
        <v>2</v>
      </c>
      <c r="AU35" s="34">
        <v>2</v>
      </c>
      <c r="AV35" s="34">
        <v>1170</v>
      </c>
      <c r="AW35" s="59">
        <v>1011</v>
      </c>
      <c r="AX35" s="39">
        <v>7</v>
      </c>
      <c r="BB35" s="6"/>
      <c r="BC35" s="6"/>
      <c r="BD35" s="6"/>
      <c r="BE35" s="6"/>
      <c r="BF35" s="6"/>
      <c r="BG35" s="6"/>
      <c r="BH35" s="6"/>
      <c r="BI35" s="6"/>
      <c r="BJ35" s="6"/>
      <c r="BK35" s="6"/>
      <c r="BR35" s="160"/>
      <c r="BS35" s="160"/>
      <c r="BT35" s="160"/>
      <c r="BU35" s="160"/>
      <c r="BV35" s="160"/>
      <c r="BW35" s="160"/>
      <c r="BX35" s="160"/>
      <c r="BY35" s="160"/>
      <c r="BZ35" s="160"/>
      <c r="CA35" s="162"/>
      <c r="CB35" s="160"/>
      <c r="CC35" s="160"/>
      <c r="CD35" s="160"/>
      <c r="CE35" s="160"/>
      <c r="CF35" s="162"/>
      <c r="FJ35" s="100"/>
      <c r="FK35" s="89"/>
      <c r="FL35" s="89">
        <v>900</v>
      </c>
      <c r="FM35" s="89">
        <v>225000</v>
      </c>
      <c r="FN35" s="145">
        <f t="shared" si="3"/>
        <v>-978.56</v>
      </c>
      <c r="FO35" s="145">
        <f t="shared" si="4"/>
        <v>957579.67359999986</v>
      </c>
      <c r="FP35" s="89">
        <f t="shared" si="0"/>
        <v>-230982.90000000002</v>
      </c>
      <c r="FQ35" s="89">
        <f t="shared" si="1"/>
        <v>53353100092.410011</v>
      </c>
      <c r="FR35" s="89">
        <f t="shared" si="2"/>
        <v>226030626.62400001</v>
      </c>
      <c r="FS35" s="89"/>
      <c r="FT35" s="89"/>
      <c r="FU35" s="89"/>
      <c r="FV35" s="139"/>
      <c r="FW35" s="139"/>
      <c r="FX35" s="139"/>
      <c r="FY35" s="139"/>
      <c r="GA35" s="139"/>
      <c r="GB35" s="139"/>
      <c r="GH35" s="139">
        <v>10</v>
      </c>
      <c r="GI35" s="139">
        <v>321359.86372309027</v>
      </c>
      <c r="GJ35" s="139">
        <v>-86359.863723090268</v>
      </c>
      <c r="GK35" s="139">
        <v>-0.65478236396784018</v>
      </c>
      <c r="GS35" s="139">
        <v>10</v>
      </c>
      <c r="GT35" s="139">
        <v>366334.17411789857</v>
      </c>
      <c r="GU35" s="139">
        <v>-175834.17411789857</v>
      </c>
      <c r="GV35" s="139">
        <v>-1.2067500240701141</v>
      </c>
      <c r="HC35" s="139">
        <v>10</v>
      </c>
      <c r="HD35" s="139">
        <v>427475.81971927563</v>
      </c>
      <c r="HE35" s="139">
        <v>-177475.81971927563</v>
      </c>
      <c r="HF35" s="139">
        <v>-1.0865347124855582</v>
      </c>
      <c r="HM35" s="139">
        <v>10</v>
      </c>
      <c r="HN35" s="139">
        <v>332574.27969401306</v>
      </c>
      <c r="HO35" s="139">
        <v>-148574.27969401306</v>
      </c>
      <c r="HP35" s="139">
        <v>-1.106782942943817</v>
      </c>
      <c r="HW35" s="139">
        <v>10</v>
      </c>
      <c r="HX35" s="139">
        <v>482991.40786238678</v>
      </c>
      <c r="HY35" s="139">
        <v>-238376.40786238678</v>
      </c>
      <c r="HZ35" s="139">
        <v>-1.4229794065982619</v>
      </c>
      <c r="IG35" s="139">
        <v>10</v>
      </c>
      <c r="IH35" s="139">
        <v>502028.82033852243</v>
      </c>
      <c r="II35" s="139">
        <v>97971.179661477567</v>
      </c>
      <c r="IJ35" s="139">
        <v>0.65670689389924319</v>
      </c>
      <c r="JA35" s="139">
        <v>10</v>
      </c>
      <c r="JB35" s="139">
        <v>278819.91664558632</v>
      </c>
      <c r="JC35" s="139">
        <v>-68819.916645586316</v>
      </c>
      <c r="JD35" s="139">
        <v>-0.55386939687684256</v>
      </c>
      <c r="JK35" s="139">
        <v>10</v>
      </c>
      <c r="JL35" s="139">
        <v>339772.52788166073</v>
      </c>
      <c r="JM35" s="139">
        <v>-120772.52788166073</v>
      </c>
      <c r="JN35" s="139">
        <v>-0.88287552015085868</v>
      </c>
      <c r="JU35" s="139">
        <v>10</v>
      </c>
      <c r="JV35" s="139">
        <v>453927.78829452698</v>
      </c>
      <c r="JW35" s="139">
        <v>-258927.78829452698</v>
      </c>
      <c r="JX35" s="139">
        <v>-1.5237829279299888</v>
      </c>
      <c r="KE35" s="139">
        <v>10</v>
      </c>
      <c r="KF35" s="139">
        <v>688776.11569682613</v>
      </c>
      <c r="KG35" s="139">
        <v>-148776.11569682613</v>
      </c>
      <c r="KH35" s="139">
        <v>-1.0355297852328438</v>
      </c>
      <c r="KO35" s="146">
        <v>10</v>
      </c>
      <c r="KP35" s="146">
        <v>759729.05865132937</v>
      </c>
      <c r="KQ35" s="146">
        <v>152270.94134867063</v>
      </c>
      <c r="KR35" s="146">
        <v>0.88475038527868854</v>
      </c>
    </row>
    <row r="36" spans="2:304" ht="16" thickBot="1">
      <c r="B36" s="26">
        <v>375000</v>
      </c>
      <c r="C36" s="6">
        <v>2</v>
      </c>
      <c r="D36" s="6">
        <v>1</v>
      </c>
      <c r="E36" s="6">
        <v>1840</v>
      </c>
      <c r="F36" s="6">
        <v>81892</v>
      </c>
      <c r="G36" s="27">
        <v>6</v>
      </c>
      <c r="I36" s="55">
        <v>225000</v>
      </c>
      <c r="J36" s="6">
        <v>3</v>
      </c>
      <c r="K36" s="6">
        <v>1</v>
      </c>
      <c r="L36" s="6">
        <v>1350</v>
      </c>
      <c r="M36" s="6">
        <v>9793</v>
      </c>
      <c r="N36" s="27">
        <v>7</v>
      </c>
      <c r="P36" s="26">
        <v>330000</v>
      </c>
      <c r="Q36" s="57">
        <v>2</v>
      </c>
      <c r="R36" s="6">
        <v>1</v>
      </c>
      <c r="S36" s="6">
        <v>860</v>
      </c>
      <c r="T36" s="6">
        <v>8308</v>
      </c>
      <c r="U36" s="27">
        <v>7</v>
      </c>
      <c r="W36" s="38">
        <v>237000</v>
      </c>
      <c r="X36" s="34">
        <v>3</v>
      </c>
      <c r="Y36" s="59">
        <v>1</v>
      </c>
      <c r="Z36" s="34">
        <v>1800</v>
      </c>
      <c r="AA36" s="34">
        <v>9216</v>
      </c>
      <c r="AB36" s="39">
        <v>7</v>
      </c>
      <c r="AD36" s="38">
        <v>265000</v>
      </c>
      <c r="AE36" s="34">
        <v>2</v>
      </c>
      <c r="AF36" s="34">
        <v>2</v>
      </c>
      <c r="AG36" s="34">
        <v>1650</v>
      </c>
      <c r="AH36" s="34">
        <v>8975</v>
      </c>
      <c r="AI36" s="62">
        <v>6</v>
      </c>
      <c r="AK36" s="38">
        <v>180000</v>
      </c>
      <c r="AL36" s="34">
        <v>2</v>
      </c>
      <c r="AM36" s="34">
        <v>1</v>
      </c>
      <c r="AN36" s="59">
        <v>770</v>
      </c>
      <c r="AO36" s="34">
        <v>10000</v>
      </c>
      <c r="AP36" s="39">
        <v>6</v>
      </c>
      <c r="AS36" s="38">
        <v>410000</v>
      </c>
      <c r="AT36" s="34">
        <v>2</v>
      </c>
      <c r="AU36" s="34">
        <v>1</v>
      </c>
      <c r="AV36" s="34">
        <v>1180</v>
      </c>
      <c r="AW36" s="59">
        <v>1034</v>
      </c>
      <c r="AX36" s="39">
        <v>7</v>
      </c>
      <c r="BO36" s="171" t="s">
        <v>1</v>
      </c>
      <c r="BP36" s="174" t="s">
        <v>71</v>
      </c>
      <c r="BQ36" s="175"/>
      <c r="BR36" s="70">
        <f>P5</f>
        <v>155000</v>
      </c>
      <c r="BS36" s="70">
        <f>_xlfn.QUARTILE.EXC(P5:P83,1)</f>
        <v>265000</v>
      </c>
      <c r="BT36" s="82">
        <f>MEDIAN(P5:P83)</f>
        <v>375000</v>
      </c>
      <c r="BU36" s="70">
        <f>_xlfn.QUARTILE.EXC(P5:P83,3)</f>
        <v>465000</v>
      </c>
      <c r="BV36" s="70">
        <f>MAX(P5:P83)</f>
        <v>985000</v>
      </c>
      <c r="BW36" s="71">
        <f>MIN(S5:S83)</f>
        <v>590</v>
      </c>
      <c r="BX36" s="72">
        <f>_xlfn.QUARTILE.EXC(S5:S83,1)</f>
        <v>920</v>
      </c>
      <c r="BY36" s="72">
        <f>MEDIAN(S5:S83)</f>
        <v>1160</v>
      </c>
      <c r="BZ36" s="69">
        <f>_xlfn.QUARTILE.EXC(S5:S83,3)</f>
        <v>1430</v>
      </c>
      <c r="CA36" s="85">
        <f>MAX(S5:S83)</f>
        <v>2910</v>
      </c>
      <c r="CB36" s="71">
        <f>MIN(T5:T83)</f>
        <v>638</v>
      </c>
      <c r="CC36" s="72">
        <f>_xlfn.QUARTILE.EXC(T5:T83,1)</f>
        <v>3128</v>
      </c>
      <c r="CD36" s="72">
        <f>MEDIAN(T5:T83)</f>
        <v>4980</v>
      </c>
      <c r="CE36" s="69">
        <f>_xlfn.QUARTILE.EXC(T5:T83,3)</f>
        <v>7658</v>
      </c>
      <c r="CF36" s="85">
        <f>MAX(T5:T83)</f>
        <v>223898</v>
      </c>
      <c r="FJ36" s="100"/>
      <c r="FK36" s="89"/>
      <c r="FL36" s="89">
        <v>1350</v>
      </c>
      <c r="FM36" s="89">
        <v>225000</v>
      </c>
      <c r="FN36" s="145">
        <f t="shared" si="3"/>
        <v>-528.55999999999995</v>
      </c>
      <c r="FO36" s="145">
        <f t="shared" si="4"/>
        <v>279375.67359999992</v>
      </c>
      <c r="FP36" s="89">
        <f t="shared" si="0"/>
        <v>-230982.90000000002</v>
      </c>
      <c r="FQ36" s="89">
        <f t="shared" si="1"/>
        <v>53353100092.410011</v>
      </c>
      <c r="FR36" s="89">
        <f t="shared" si="2"/>
        <v>122088321.624</v>
      </c>
      <c r="FS36" s="89"/>
      <c r="FT36" s="89"/>
      <c r="FU36" s="89"/>
      <c r="FV36" s="139"/>
      <c r="FW36" s="139"/>
      <c r="FX36" s="139"/>
      <c r="FY36" s="139"/>
      <c r="GA36" s="139"/>
      <c r="GB36" s="139"/>
      <c r="GH36" s="139">
        <v>11</v>
      </c>
      <c r="GI36" s="139">
        <v>406748.13030177599</v>
      </c>
      <c r="GJ36" s="139">
        <v>-166798.13030177599</v>
      </c>
      <c r="GK36" s="139">
        <v>-1.2646670496680186</v>
      </c>
      <c r="GS36" s="139">
        <v>11</v>
      </c>
      <c r="GT36" s="139">
        <v>362393.21551772149</v>
      </c>
      <c r="GU36" s="139">
        <v>-162443.21551772149</v>
      </c>
      <c r="GV36" s="139">
        <v>-1.114847868563924</v>
      </c>
      <c r="HC36" s="139">
        <v>11</v>
      </c>
      <c r="HD36" s="139">
        <v>440741.5689279025</v>
      </c>
      <c r="HE36" s="139">
        <v>-188741.5689279025</v>
      </c>
      <c r="HF36" s="139">
        <v>-1.1555053902753074</v>
      </c>
      <c r="HM36" s="139">
        <v>11</v>
      </c>
      <c r="HN36" s="139">
        <v>329596.30810399086</v>
      </c>
      <c r="HO36" s="139">
        <v>-144596.30810399086</v>
      </c>
      <c r="HP36" s="139">
        <v>-1.0771496099576561</v>
      </c>
      <c r="HW36" s="139">
        <v>11</v>
      </c>
      <c r="HX36" s="139">
        <v>396290.15613577719</v>
      </c>
      <c r="HY36" s="139">
        <v>-151290.15613577719</v>
      </c>
      <c r="HZ36" s="139">
        <v>-0.90312115419797767</v>
      </c>
      <c r="IG36" s="139">
        <v>11</v>
      </c>
      <c r="IH36" s="139">
        <v>653706.5956720321</v>
      </c>
      <c r="II36" s="139">
        <v>-43706.595672032097</v>
      </c>
      <c r="IJ36" s="139">
        <v>-0.2929680216760332</v>
      </c>
      <c r="JA36" s="139">
        <v>11</v>
      </c>
      <c r="JB36" s="139">
        <v>289625.35529494705</v>
      </c>
      <c r="JC36" s="139">
        <v>-77625.355294947047</v>
      </c>
      <c r="JD36" s="139">
        <v>-0.62473642537200491</v>
      </c>
      <c r="JK36" s="139">
        <v>11</v>
      </c>
      <c r="JL36" s="139">
        <v>368275.79684475937</v>
      </c>
      <c r="JM36" s="139">
        <v>-143275.79684475937</v>
      </c>
      <c r="JN36" s="139">
        <v>-1.0473796970474265</v>
      </c>
      <c r="JU36" s="139">
        <v>11</v>
      </c>
      <c r="JV36" s="139">
        <v>567707.46178652439</v>
      </c>
      <c r="JW36" s="139">
        <v>-372707.46178652439</v>
      </c>
      <c r="JX36" s="139">
        <v>-2.1933731837867358</v>
      </c>
      <c r="KE36" s="139">
        <v>11</v>
      </c>
      <c r="KF36" s="139">
        <v>613146.22830435098</v>
      </c>
      <c r="KG36" s="139">
        <v>-66146.228304350981</v>
      </c>
      <c r="KH36" s="139">
        <v>-0.46039909880123631</v>
      </c>
    </row>
    <row r="37" spans="2:304" ht="16" thickTop="1">
      <c r="B37" s="26">
        <v>317000</v>
      </c>
      <c r="C37" s="6">
        <v>3</v>
      </c>
      <c r="D37" s="6">
        <v>2</v>
      </c>
      <c r="E37" s="6">
        <v>1760</v>
      </c>
      <c r="F37" s="6">
        <v>11410</v>
      </c>
      <c r="G37" s="27">
        <v>7</v>
      </c>
      <c r="I37" s="55">
        <v>230000</v>
      </c>
      <c r="J37" s="6">
        <v>3</v>
      </c>
      <c r="K37" s="6">
        <v>2</v>
      </c>
      <c r="L37" s="6">
        <v>1340</v>
      </c>
      <c r="M37" s="6">
        <v>3011</v>
      </c>
      <c r="N37" s="27">
        <v>7</v>
      </c>
      <c r="P37" s="26">
        <v>336750</v>
      </c>
      <c r="Q37" s="57">
        <v>2</v>
      </c>
      <c r="R37" s="6">
        <v>2</v>
      </c>
      <c r="S37" s="6">
        <v>1170</v>
      </c>
      <c r="T37" s="6">
        <v>1011</v>
      </c>
      <c r="U37" s="27">
        <v>7</v>
      </c>
      <c r="W37" s="38">
        <v>239950</v>
      </c>
      <c r="X37" s="34">
        <v>2</v>
      </c>
      <c r="Y37" s="59">
        <v>1</v>
      </c>
      <c r="Z37" s="34">
        <v>1280</v>
      </c>
      <c r="AA37" s="34">
        <v>5500</v>
      </c>
      <c r="AB37" s="39">
        <v>7</v>
      </c>
      <c r="AD37" s="38">
        <v>279000</v>
      </c>
      <c r="AE37" s="34">
        <v>2</v>
      </c>
      <c r="AF37" s="34">
        <v>1</v>
      </c>
      <c r="AG37" s="34">
        <v>670</v>
      </c>
      <c r="AH37" s="34">
        <v>6300</v>
      </c>
      <c r="AI37" s="62">
        <v>6</v>
      </c>
      <c r="AK37" s="38">
        <v>264950</v>
      </c>
      <c r="AL37" s="34">
        <v>2</v>
      </c>
      <c r="AM37" s="34">
        <v>1</v>
      </c>
      <c r="AN37" s="59">
        <v>770</v>
      </c>
      <c r="AO37" s="34">
        <v>7434</v>
      </c>
      <c r="AP37" s="39">
        <v>6</v>
      </c>
      <c r="AS37" s="38">
        <v>549000</v>
      </c>
      <c r="AT37" s="34">
        <v>3</v>
      </c>
      <c r="AU37" s="34">
        <v>1</v>
      </c>
      <c r="AV37" s="34">
        <v>1540</v>
      </c>
      <c r="AW37" s="59">
        <v>1044</v>
      </c>
      <c r="AX37" s="39">
        <v>8</v>
      </c>
      <c r="BO37" s="180"/>
      <c r="BP37" s="176" t="s">
        <v>72</v>
      </c>
      <c r="BQ37" s="177"/>
      <c r="BR37" s="70">
        <f>P84</f>
        <v>125000</v>
      </c>
      <c r="BS37" s="70">
        <f>_xlfn.QUARTILE.EXC(P84:P333,1)</f>
        <v>298000</v>
      </c>
      <c r="BT37" s="70">
        <f>MEDIAN(P84:P333)</f>
        <v>396475</v>
      </c>
      <c r="BU37" s="70">
        <f>_xlfn.QUARTILE.EXC(P84:P333,3)</f>
        <v>554250</v>
      </c>
      <c r="BV37" s="70">
        <f>MAX(P84:P333)</f>
        <v>954500</v>
      </c>
      <c r="BW37" s="72">
        <f>MIN(S84:S333)</f>
        <v>890</v>
      </c>
      <c r="BX37" s="72">
        <f>_xlfn.QUARTILE.EXC(S84:S333,1)</f>
        <v>1347.5</v>
      </c>
      <c r="BY37" s="69">
        <f>MEDIAN(S84:S333)</f>
        <v>1670</v>
      </c>
      <c r="BZ37" s="69">
        <f>_xlfn.QUARTILE.EXC(S84:S333,3)</f>
        <v>2052.5</v>
      </c>
      <c r="CA37" s="85">
        <f>MAX(S84:S333)</f>
        <v>3870</v>
      </c>
      <c r="CB37" s="72">
        <f>MIN(T84:T333)</f>
        <v>932</v>
      </c>
      <c r="CC37" s="72">
        <f>_xlfn.QUARTILE.EXC(T84:T333,1)</f>
        <v>5142.5</v>
      </c>
      <c r="CD37" s="69">
        <f>MEDIAN(T84:T333)</f>
        <v>8211</v>
      </c>
      <c r="CE37" s="69">
        <f>_xlfn.QUARTILE.EXC(T84:T333,3)</f>
        <v>10628.5</v>
      </c>
      <c r="CF37" s="85">
        <f>MAX(T84:T333)</f>
        <v>387684</v>
      </c>
      <c r="CJ37" s="2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4"/>
      <c r="FJ37" s="100"/>
      <c r="FK37" s="89"/>
      <c r="FL37" s="89">
        <v>1340</v>
      </c>
      <c r="FM37" s="89">
        <v>230000</v>
      </c>
      <c r="FN37" s="145">
        <f t="shared" si="3"/>
        <v>-538.55999999999995</v>
      </c>
      <c r="FO37" s="145">
        <f t="shared" si="4"/>
        <v>290046.87359999993</v>
      </c>
      <c r="FP37" s="89">
        <f t="shared" si="0"/>
        <v>-225982.90000000002</v>
      </c>
      <c r="FQ37" s="89">
        <f t="shared" si="1"/>
        <v>51068271092.410011</v>
      </c>
      <c r="FR37" s="89">
        <f t="shared" si="2"/>
        <v>121705350.624</v>
      </c>
      <c r="FS37" s="89"/>
      <c r="FT37" s="89"/>
      <c r="FU37" s="89"/>
      <c r="FV37" s="139"/>
      <c r="FW37" s="139"/>
      <c r="FX37" s="139"/>
      <c r="FY37" s="139"/>
      <c r="GA37" s="139"/>
      <c r="GB37" s="139"/>
      <c r="GH37" s="139">
        <v>12</v>
      </c>
      <c r="GI37" s="139">
        <v>259453.37045354306</v>
      </c>
      <c r="GJ37" s="139">
        <v>-19453.370453543059</v>
      </c>
      <c r="GK37" s="139">
        <v>-0.14749587764005861</v>
      </c>
      <c r="GS37" s="139">
        <v>12</v>
      </c>
      <c r="GT37" s="139">
        <v>313131.23301550804</v>
      </c>
      <c r="GU37" s="139">
        <v>-110631.23301550804</v>
      </c>
      <c r="GV37" s="139">
        <v>-0.75926220698630975</v>
      </c>
      <c r="HC37" s="139">
        <v>12</v>
      </c>
      <c r="HD37" s="139">
        <v>327982.7006545742</v>
      </c>
      <c r="HE37" s="139">
        <v>-68982.700654574204</v>
      </c>
      <c r="HF37" s="139">
        <v>-0.42232287722773409</v>
      </c>
      <c r="HM37" s="139">
        <v>12</v>
      </c>
      <c r="HN37" s="139">
        <v>390644.72569944663</v>
      </c>
      <c r="HO37" s="139">
        <v>-205644.72569944663</v>
      </c>
      <c r="HP37" s="139">
        <v>-1.531921104913013</v>
      </c>
      <c r="HW37" s="139">
        <v>12</v>
      </c>
      <c r="HX37" s="139">
        <v>425735.86426934268</v>
      </c>
      <c r="HY37" s="139">
        <v>-178235.86426934268</v>
      </c>
      <c r="HZ37" s="139">
        <v>-1.0639725912764584</v>
      </c>
      <c r="IG37" s="139">
        <v>12</v>
      </c>
      <c r="IH37" s="139">
        <v>758462.46928366472</v>
      </c>
      <c r="II37" s="139">
        <v>-113462.46928366472</v>
      </c>
      <c r="IJ37" s="139">
        <v>-0.76054596907861693</v>
      </c>
      <c r="JA37" s="139">
        <v>12</v>
      </c>
      <c r="JB37" s="139">
        <v>264155.39276431093</v>
      </c>
      <c r="JC37" s="139">
        <v>-49155.392764310935</v>
      </c>
      <c r="JD37" s="139">
        <v>-0.39560739202608863</v>
      </c>
      <c r="JK37" s="139">
        <v>12</v>
      </c>
      <c r="JL37" s="139">
        <v>367220.12021649641</v>
      </c>
      <c r="JM37" s="139">
        <v>-137220.12021649641</v>
      </c>
      <c r="JN37" s="139">
        <v>-1.0031112798268997</v>
      </c>
      <c r="JU37" s="139">
        <v>12</v>
      </c>
      <c r="JV37" s="139">
        <v>515904.24573781493</v>
      </c>
      <c r="JW37" s="139">
        <v>-320904.24573781493</v>
      </c>
      <c r="JX37" s="139">
        <v>-1.8885126790613695</v>
      </c>
      <c r="KE37" s="139">
        <v>12</v>
      </c>
      <c r="KF37" s="139">
        <v>640325.71908602177</v>
      </c>
      <c r="KG37" s="139">
        <v>-75325.719086021767</v>
      </c>
      <c r="KH37" s="139">
        <v>-0.52429131747604607</v>
      </c>
    </row>
    <row r="38" spans="2:304">
      <c r="B38" s="26">
        <v>340000</v>
      </c>
      <c r="C38" s="6">
        <v>3</v>
      </c>
      <c r="D38" s="6">
        <v>2</v>
      </c>
      <c r="E38" s="6">
        <v>1240</v>
      </c>
      <c r="F38" s="6">
        <v>1115</v>
      </c>
      <c r="G38" s="27">
        <v>8</v>
      </c>
      <c r="I38" s="55">
        <v>232000</v>
      </c>
      <c r="J38" s="6">
        <v>3</v>
      </c>
      <c r="K38" s="6">
        <v>1</v>
      </c>
      <c r="L38" s="6">
        <v>1300</v>
      </c>
      <c r="M38" s="6">
        <v>11230</v>
      </c>
      <c r="N38" s="27">
        <v>7</v>
      </c>
      <c r="P38" s="26">
        <v>350000</v>
      </c>
      <c r="Q38" s="57">
        <v>2</v>
      </c>
      <c r="R38" s="6">
        <v>1</v>
      </c>
      <c r="S38" s="6">
        <v>1430</v>
      </c>
      <c r="T38" s="6">
        <v>7921</v>
      </c>
      <c r="U38" s="27">
        <v>7</v>
      </c>
      <c r="W38" s="38">
        <v>239950</v>
      </c>
      <c r="X38" s="34">
        <v>3</v>
      </c>
      <c r="Y38" s="59">
        <v>1</v>
      </c>
      <c r="Z38" s="34">
        <v>1140</v>
      </c>
      <c r="AA38" s="34">
        <v>8366</v>
      </c>
      <c r="AB38" s="39">
        <v>6</v>
      </c>
      <c r="AD38" s="38">
        <v>279900</v>
      </c>
      <c r="AE38" s="34">
        <v>3</v>
      </c>
      <c r="AF38" s="34">
        <v>1</v>
      </c>
      <c r="AG38" s="34">
        <v>1400</v>
      </c>
      <c r="AH38" s="34">
        <v>10800</v>
      </c>
      <c r="AI38" s="62">
        <v>6</v>
      </c>
      <c r="AK38" s="38">
        <v>404500</v>
      </c>
      <c r="AL38" s="34">
        <v>2</v>
      </c>
      <c r="AM38" s="34">
        <v>1</v>
      </c>
      <c r="AN38" s="59">
        <v>800</v>
      </c>
      <c r="AO38" s="34">
        <v>5080</v>
      </c>
      <c r="AP38" s="39">
        <v>7</v>
      </c>
      <c r="AS38" s="38">
        <v>359000</v>
      </c>
      <c r="AT38" s="34">
        <v>3</v>
      </c>
      <c r="AU38" s="34">
        <v>3</v>
      </c>
      <c r="AV38" s="34">
        <v>1320</v>
      </c>
      <c r="AW38" s="59">
        <v>1071</v>
      </c>
      <c r="AX38" s="39">
        <v>7</v>
      </c>
      <c r="BO38" s="181"/>
      <c r="BP38" s="151" t="s">
        <v>73</v>
      </c>
      <c r="BQ38" s="152"/>
      <c r="BR38" s="70">
        <f>P334</f>
        <v>179000</v>
      </c>
      <c r="BS38" s="70">
        <f>_xlfn.QUARTILE.EXC(P334:P504,1)</f>
        <v>352000</v>
      </c>
      <c r="BT38" s="70">
        <f>MEDIAN(P334:P504)</f>
        <v>475000</v>
      </c>
      <c r="BU38" s="70">
        <f>_xlfn.QUARTILE.EXC(P334:P504,3)</f>
        <v>660000</v>
      </c>
      <c r="BV38" s="70">
        <f>MAX(P334:P504)</f>
        <v>995000</v>
      </c>
      <c r="BW38" s="72">
        <f>MIN(S334:S504)</f>
        <v>1020</v>
      </c>
      <c r="BX38" s="72">
        <f>_xlfn.QUARTILE.EXC(S334:S504,1)</f>
        <v>1930</v>
      </c>
      <c r="BY38" s="69">
        <f>MEDIAN(S334:S504)</f>
        <v>2300</v>
      </c>
      <c r="BZ38" s="69">
        <f>_xlfn.QUARTILE.EXC(S334:S504,3)</f>
        <v>2700</v>
      </c>
      <c r="CA38" s="85">
        <f>MAX(S334:S504)</f>
        <v>5440</v>
      </c>
      <c r="CB38" s="72">
        <f>MIN(T334:T504)</f>
        <v>745</v>
      </c>
      <c r="CC38" s="72">
        <f>_xlfn.QUARTILE.EXC(T334:T504,1)</f>
        <v>5427</v>
      </c>
      <c r="CD38" s="69">
        <f>MEDIAN(T334:T504)</f>
        <v>7350</v>
      </c>
      <c r="CE38" s="69">
        <f>_xlfn.QUARTILE.EXC(T334:T504,3)</f>
        <v>11325</v>
      </c>
      <c r="CF38" s="85">
        <f>MAX(T334:T504)</f>
        <v>443440</v>
      </c>
      <c r="CJ38" s="5"/>
      <c r="CK38" s="6"/>
      <c r="CL38" s="6"/>
      <c r="CM38" s="6"/>
      <c r="CN38" s="6"/>
      <c r="CO38" s="187" t="s">
        <v>141</v>
      </c>
      <c r="CP38" s="188"/>
      <c r="CQ38" s="188"/>
      <c r="CR38" s="188"/>
      <c r="CS38" s="188"/>
      <c r="CT38" s="188"/>
      <c r="CU38" s="6"/>
      <c r="CV38" s="6"/>
      <c r="CW38" s="6"/>
      <c r="CX38" s="6"/>
      <c r="CY38" s="6"/>
      <c r="CZ38" s="7"/>
      <c r="FJ38" s="100"/>
      <c r="FK38" s="89"/>
      <c r="FL38" s="89">
        <v>1300</v>
      </c>
      <c r="FM38" s="89">
        <v>232000</v>
      </c>
      <c r="FN38" s="145">
        <f t="shared" si="3"/>
        <v>-578.55999999999995</v>
      </c>
      <c r="FO38" s="145">
        <f t="shared" si="4"/>
        <v>334731.67359999992</v>
      </c>
      <c r="FP38" s="89">
        <f t="shared" si="0"/>
        <v>-223982.90000000002</v>
      </c>
      <c r="FQ38" s="89">
        <f t="shared" si="1"/>
        <v>50168339492.410011</v>
      </c>
      <c r="FR38" s="89">
        <f t="shared" si="2"/>
        <v>129587546.624</v>
      </c>
      <c r="FS38" s="89"/>
      <c r="FT38" s="89"/>
      <c r="FU38" s="89"/>
      <c r="FV38" s="139"/>
      <c r="FW38" s="139"/>
      <c r="FX38" s="139"/>
      <c r="FY38" s="139"/>
      <c r="GA38" s="139"/>
      <c r="GB38" s="139"/>
      <c r="GH38" s="139">
        <v>13</v>
      </c>
      <c r="GI38" s="139">
        <v>447307.55692665174</v>
      </c>
      <c r="GJ38" s="139">
        <v>-206307.55692665174</v>
      </c>
      <c r="GK38" s="139">
        <v>-1.5642283811611011</v>
      </c>
      <c r="GS38" s="139">
        <v>13</v>
      </c>
      <c r="GT38" s="139">
        <v>297367.39861479978</v>
      </c>
      <c r="GU38" s="139">
        <v>-85367.398614799778</v>
      </c>
      <c r="GV38" s="139">
        <v>-0.58587649897987781</v>
      </c>
      <c r="HC38" s="139">
        <v>13</v>
      </c>
      <c r="HD38" s="139">
        <v>458981.97408976441</v>
      </c>
      <c r="HE38" s="139">
        <v>-198981.97408976441</v>
      </c>
      <c r="HF38" s="139">
        <v>-1.2181987515223709</v>
      </c>
      <c r="HM38" s="139">
        <v>13</v>
      </c>
      <c r="HN38" s="139">
        <v>332574.27969401306</v>
      </c>
      <c r="HO38" s="139">
        <v>-142574.27969401306</v>
      </c>
      <c r="HP38" s="139">
        <v>-1.0620867972089068</v>
      </c>
      <c r="HW38" s="139">
        <v>13</v>
      </c>
      <c r="HX38" s="139">
        <v>419192.37357299484</v>
      </c>
      <c r="HY38" s="139">
        <v>-167192.37357299484</v>
      </c>
      <c r="HZ38" s="139">
        <v>-0.99804887013818855</v>
      </c>
      <c r="IG38" s="139">
        <v>13</v>
      </c>
      <c r="IH38" s="139">
        <v>692990.04827639437</v>
      </c>
      <c r="II38" s="139">
        <v>-42990.048276394373</v>
      </c>
      <c r="IJ38" s="139">
        <v>-0.28816496003947045</v>
      </c>
      <c r="JA38" s="139">
        <v>13</v>
      </c>
      <c r="JB38" s="139">
        <v>310464.41554728569</v>
      </c>
      <c r="JC38" s="139">
        <v>-94464.415547285695</v>
      </c>
      <c r="JD38" s="139">
        <v>-0.76025882354587393</v>
      </c>
      <c r="JK38" s="139">
        <v>13</v>
      </c>
      <c r="JL38" s="139">
        <v>362997.41370344476</v>
      </c>
      <c r="JM38" s="139">
        <v>-130997.41370344476</v>
      </c>
      <c r="JN38" s="139">
        <v>-0.95762183495215314</v>
      </c>
      <c r="JU38" s="139">
        <v>13</v>
      </c>
      <c r="JV38" s="139">
        <v>471329.3854168324</v>
      </c>
      <c r="JW38" s="139">
        <v>-276329.3854168324</v>
      </c>
      <c r="JX38" s="139">
        <v>-1.6261908494139616</v>
      </c>
      <c r="KE38" s="139">
        <v>13</v>
      </c>
      <c r="KF38" s="139">
        <v>722455.04992628773</v>
      </c>
      <c r="KG38" s="139">
        <v>-152455.04992628773</v>
      </c>
      <c r="KH38" s="139">
        <v>-1.061136354907531</v>
      </c>
    </row>
    <row r="39" spans="2:304">
      <c r="B39" s="26">
        <v>279950</v>
      </c>
      <c r="C39" s="6">
        <v>3</v>
      </c>
      <c r="D39" s="6">
        <v>1</v>
      </c>
      <c r="E39" s="6">
        <v>1510</v>
      </c>
      <c r="F39" s="6">
        <v>11234</v>
      </c>
      <c r="G39" s="27">
        <v>7</v>
      </c>
      <c r="I39" s="55">
        <v>235000</v>
      </c>
      <c r="J39" s="6">
        <v>2</v>
      </c>
      <c r="K39" s="6">
        <v>1</v>
      </c>
      <c r="L39" s="6">
        <v>880</v>
      </c>
      <c r="M39" s="6">
        <v>1805</v>
      </c>
      <c r="N39" s="27">
        <v>7</v>
      </c>
      <c r="P39" s="26">
        <v>358000</v>
      </c>
      <c r="Q39" s="57">
        <v>2</v>
      </c>
      <c r="R39" s="6">
        <v>1</v>
      </c>
      <c r="S39" s="6">
        <v>960</v>
      </c>
      <c r="T39" s="6">
        <v>1808</v>
      </c>
      <c r="U39" s="27">
        <v>7</v>
      </c>
      <c r="W39" s="38">
        <v>240000</v>
      </c>
      <c r="X39" s="34">
        <v>2</v>
      </c>
      <c r="Y39" s="59">
        <v>1</v>
      </c>
      <c r="Z39" s="34">
        <v>590</v>
      </c>
      <c r="AA39" s="34">
        <v>8717</v>
      </c>
      <c r="AB39" s="39">
        <v>6</v>
      </c>
      <c r="AD39" s="38">
        <v>280000</v>
      </c>
      <c r="AE39" s="34">
        <v>3</v>
      </c>
      <c r="AF39" s="34">
        <v>1</v>
      </c>
      <c r="AG39" s="34">
        <v>2080</v>
      </c>
      <c r="AH39" s="34">
        <v>87991</v>
      </c>
      <c r="AI39" s="62">
        <v>6</v>
      </c>
      <c r="AK39" s="38">
        <v>450000</v>
      </c>
      <c r="AL39" s="34">
        <v>2</v>
      </c>
      <c r="AM39" s="34">
        <v>1</v>
      </c>
      <c r="AN39" s="59">
        <v>810</v>
      </c>
      <c r="AO39" s="34">
        <v>4368</v>
      </c>
      <c r="AP39" s="39">
        <v>6</v>
      </c>
      <c r="AS39" s="38">
        <v>420000</v>
      </c>
      <c r="AT39" s="34">
        <v>3</v>
      </c>
      <c r="AU39" s="34">
        <v>2</v>
      </c>
      <c r="AV39" s="34">
        <v>1620</v>
      </c>
      <c r="AW39" s="59">
        <v>1075</v>
      </c>
      <c r="AX39" s="39">
        <v>8</v>
      </c>
      <c r="BQ39" s="74"/>
      <c r="BR39" s="6"/>
      <c r="BS39" s="83"/>
      <c r="BT39" s="83"/>
      <c r="BU39" s="83"/>
      <c r="BV39" s="84"/>
      <c r="BW39" s="68"/>
      <c r="BX39" s="68"/>
      <c r="BY39" s="6"/>
      <c r="BZ39" s="6"/>
      <c r="CB39" s="68"/>
      <c r="CC39" s="68"/>
      <c r="CD39" s="6"/>
      <c r="CE39" s="6"/>
      <c r="CJ39" s="5"/>
      <c r="CK39" s="6"/>
      <c r="CL39" s="6"/>
      <c r="CM39" s="6"/>
      <c r="CN39" s="6"/>
      <c r="CO39" s="188"/>
      <c r="CP39" s="188"/>
      <c r="CQ39" s="188"/>
      <c r="CR39" s="188"/>
      <c r="CS39" s="188"/>
      <c r="CT39" s="188"/>
      <c r="CU39" s="6"/>
      <c r="CV39" s="6"/>
      <c r="CW39" s="6"/>
      <c r="CX39" s="6"/>
      <c r="CY39" s="6"/>
      <c r="CZ39" s="7"/>
      <c r="FJ39" s="100"/>
      <c r="FK39" s="89"/>
      <c r="FL39" s="89">
        <v>880</v>
      </c>
      <c r="FM39" s="89">
        <v>235000</v>
      </c>
      <c r="FN39" s="145">
        <f t="shared" si="3"/>
        <v>-998.56</v>
      </c>
      <c r="FO39" s="145">
        <f t="shared" si="4"/>
        <v>997122.07359999989</v>
      </c>
      <c r="FP39" s="89">
        <f t="shared" si="0"/>
        <v>-220982.90000000002</v>
      </c>
      <c r="FQ39" s="89">
        <f t="shared" si="1"/>
        <v>48833442092.410011</v>
      </c>
      <c r="FR39" s="89">
        <f t="shared" si="2"/>
        <v>220664684.62400001</v>
      </c>
      <c r="FS39" s="89"/>
      <c r="FT39" s="89"/>
      <c r="FU39" s="89"/>
      <c r="FV39" s="139"/>
      <c r="FW39" s="139"/>
      <c r="FX39" s="139"/>
      <c r="FY39" s="139"/>
      <c r="GA39" s="139"/>
      <c r="GB39" s="139"/>
      <c r="GH39" s="139">
        <v>14</v>
      </c>
      <c r="GI39" s="139">
        <v>344841.63703222881</v>
      </c>
      <c r="GJ39" s="139">
        <v>-99841.637032228813</v>
      </c>
      <c r="GK39" s="139">
        <v>-0.75700146225337861</v>
      </c>
      <c r="GS39" s="139">
        <v>14</v>
      </c>
      <c r="GT39" s="139">
        <v>441212.38752126298</v>
      </c>
      <c r="GU39" s="139">
        <v>-226212.38752126298</v>
      </c>
      <c r="GV39" s="139">
        <v>-1.5524957276121139</v>
      </c>
      <c r="HC39" s="139">
        <v>14</v>
      </c>
      <c r="HD39" s="139">
        <v>354514.19907182793</v>
      </c>
      <c r="HE39" s="139">
        <v>-86014.199071827927</v>
      </c>
      <c r="HF39" s="139">
        <v>-0.52659237301177952</v>
      </c>
      <c r="HM39" s="139">
        <v>14</v>
      </c>
      <c r="HN39" s="139">
        <v>329596.30810399086</v>
      </c>
      <c r="HO39" s="139">
        <v>-134596.30810399086</v>
      </c>
      <c r="HP39" s="139">
        <v>-1.0026560337328061</v>
      </c>
      <c r="HW39" s="139">
        <v>14</v>
      </c>
      <c r="HX39" s="139">
        <v>419192.37357299484</v>
      </c>
      <c r="HY39" s="139">
        <v>-167192.37357299484</v>
      </c>
      <c r="HZ39" s="139">
        <v>-0.99804887013818855</v>
      </c>
      <c r="IG39" s="139">
        <v>14</v>
      </c>
      <c r="IH39" s="139">
        <v>582778.13958082255</v>
      </c>
      <c r="II39" s="139">
        <v>68221.86041917745</v>
      </c>
      <c r="IJ39" s="139">
        <v>0.45729536182692176</v>
      </c>
      <c r="JA39" s="139">
        <v>14</v>
      </c>
      <c r="JB39" s="139">
        <v>295799.89166601037</v>
      </c>
      <c r="JC39" s="139">
        <v>-75899.891666010371</v>
      </c>
      <c r="JD39" s="139">
        <v>-0.61084972590949727</v>
      </c>
      <c r="JK39" s="139">
        <v>14</v>
      </c>
      <c r="JL39" s="139">
        <v>318658.99531640252</v>
      </c>
      <c r="JM39" s="139">
        <v>-83658.995316402521</v>
      </c>
      <c r="JN39" s="139">
        <v>-0.61156688777467261</v>
      </c>
      <c r="JU39" s="139">
        <v>14</v>
      </c>
      <c r="JV39" s="139">
        <v>500778.2420853494</v>
      </c>
      <c r="JW39" s="139">
        <v>-175778.2420853494</v>
      </c>
      <c r="JX39" s="139">
        <v>-1.0344501304994218</v>
      </c>
      <c r="KE39" s="139">
        <v>14</v>
      </c>
      <c r="KF39" s="139">
        <v>658051.47394363314</v>
      </c>
      <c r="KG39" s="139">
        <v>-73051.473943633144</v>
      </c>
      <c r="KH39" s="139">
        <v>-0.50846183723431415</v>
      </c>
    </row>
    <row r="40" spans="2:304" ht="16" thickBot="1">
      <c r="B40" s="26">
        <v>267500</v>
      </c>
      <c r="C40" s="6">
        <v>3</v>
      </c>
      <c r="D40" s="6">
        <v>1</v>
      </c>
      <c r="E40" s="6">
        <v>1600</v>
      </c>
      <c r="F40" s="6">
        <v>9072</v>
      </c>
      <c r="G40" s="27">
        <v>7</v>
      </c>
      <c r="I40" s="55">
        <v>236500</v>
      </c>
      <c r="J40" s="6">
        <v>4</v>
      </c>
      <c r="K40" s="6">
        <v>1</v>
      </c>
      <c r="L40" s="6">
        <v>2140</v>
      </c>
      <c r="M40" s="6">
        <v>4217</v>
      </c>
      <c r="N40" s="27">
        <v>6</v>
      </c>
      <c r="P40" s="26">
        <v>359950</v>
      </c>
      <c r="Q40" s="57">
        <v>2</v>
      </c>
      <c r="R40" s="6">
        <v>1</v>
      </c>
      <c r="S40" s="6">
        <v>1240</v>
      </c>
      <c r="T40" s="6">
        <v>7590</v>
      </c>
      <c r="U40" s="27">
        <v>7</v>
      </c>
      <c r="W40" s="38">
        <v>240000</v>
      </c>
      <c r="X40" s="34">
        <v>4</v>
      </c>
      <c r="Y40" s="59">
        <v>1</v>
      </c>
      <c r="Z40" s="34">
        <v>1420</v>
      </c>
      <c r="AA40" s="34">
        <v>5382</v>
      </c>
      <c r="AB40" s="39">
        <v>5</v>
      </c>
      <c r="AD40" s="38">
        <v>280000</v>
      </c>
      <c r="AE40" s="34">
        <v>3</v>
      </c>
      <c r="AF40" s="34">
        <v>1</v>
      </c>
      <c r="AG40" s="34">
        <v>980</v>
      </c>
      <c r="AH40" s="34">
        <v>7480</v>
      </c>
      <c r="AI40" s="62">
        <v>6</v>
      </c>
      <c r="AK40" s="38">
        <v>517534</v>
      </c>
      <c r="AL40" s="34">
        <v>2</v>
      </c>
      <c r="AM40" s="34">
        <v>1</v>
      </c>
      <c r="AN40" s="59">
        <v>833</v>
      </c>
      <c r="AO40" s="34">
        <v>143947</v>
      </c>
      <c r="AP40" s="39">
        <v>5</v>
      </c>
      <c r="AS40" s="38">
        <v>425000</v>
      </c>
      <c r="AT40" s="34">
        <v>3</v>
      </c>
      <c r="AU40" s="34">
        <v>2</v>
      </c>
      <c r="AV40" s="34">
        <v>1120</v>
      </c>
      <c r="AW40" s="59">
        <v>1100</v>
      </c>
      <c r="AX40" s="39">
        <v>8</v>
      </c>
      <c r="BO40" s="171" t="s">
        <v>2</v>
      </c>
      <c r="BP40" s="174" t="s">
        <v>74</v>
      </c>
      <c r="BQ40" s="175"/>
      <c r="BR40" s="70">
        <f>W5</f>
        <v>125000</v>
      </c>
      <c r="BS40" s="70">
        <f>_xlfn.QUARTILE.EXC(W5:W237,1)</f>
        <v>271500</v>
      </c>
      <c r="BT40" s="70">
        <f>MEDIAN(W5:W237)</f>
        <v>360000</v>
      </c>
      <c r="BU40" s="70">
        <f>_xlfn.QUARTILE.EXC(W5:W237,3)</f>
        <v>460000</v>
      </c>
      <c r="BV40" s="70">
        <f>MAX(W5:W237)</f>
        <v>913000</v>
      </c>
      <c r="BW40" s="72">
        <f>MIN(Z5:Z237)</f>
        <v>590</v>
      </c>
      <c r="BX40" s="72">
        <f>_xlfn.QUARTILE.EXC(Z5:Z237,1)</f>
        <v>1100</v>
      </c>
      <c r="BY40" s="69">
        <f>MEDIAN(Z5:Z237)</f>
        <v>1410</v>
      </c>
      <c r="BZ40" s="69">
        <f>_xlfn.QUARTILE.EXC(Z5:Z237,3)</f>
        <v>1760</v>
      </c>
      <c r="CA40" s="85">
        <f>MAX(Z5:Z237)</f>
        <v>3390</v>
      </c>
      <c r="CB40" s="72">
        <f>MIN(AA5:AA237)</f>
        <v>638</v>
      </c>
      <c r="CC40" s="95">
        <f>_xlfn.QUARTILE.EXC(AA5:AA237,1)</f>
        <v>5030</v>
      </c>
      <c r="CD40" s="69">
        <f>MEDIAN(AA5:AA237)</f>
        <v>7455</v>
      </c>
      <c r="CE40" s="69">
        <f>_xlfn.QUARTILE.EXC(AA5:AA237,3)</f>
        <v>9909</v>
      </c>
      <c r="CF40" s="85">
        <f>MAX(AA5:AA237)</f>
        <v>223898</v>
      </c>
      <c r="CJ40" s="5"/>
      <c r="CK40" s="6"/>
      <c r="CL40" s="6"/>
      <c r="CM40" s="6"/>
      <c r="CN40" s="6"/>
      <c r="CO40" s="188"/>
      <c r="CP40" s="188"/>
      <c r="CQ40" s="188"/>
      <c r="CR40" s="188"/>
      <c r="CS40" s="188"/>
      <c r="CT40" s="188"/>
      <c r="CU40" s="6"/>
      <c r="CV40" s="6"/>
      <c r="CW40" s="6"/>
      <c r="CX40" s="6"/>
      <c r="CY40" s="6"/>
      <c r="CZ40" s="7"/>
      <c r="FJ40" s="100"/>
      <c r="FK40" s="89"/>
      <c r="FL40" s="89">
        <v>2140</v>
      </c>
      <c r="FM40" s="89">
        <v>236500</v>
      </c>
      <c r="FN40" s="145">
        <f t="shared" si="3"/>
        <v>261.44000000000005</v>
      </c>
      <c r="FO40" s="145">
        <f t="shared" si="4"/>
        <v>68350.873600000035</v>
      </c>
      <c r="FP40" s="89">
        <f t="shared" si="0"/>
        <v>-219482.90000000002</v>
      </c>
      <c r="FQ40" s="89">
        <f t="shared" si="1"/>
        <v>48172743392.410011</v>
      </c>
      <c r="FR40" s="89">
        <f t="shared" si="2"/>
        <v>-57381609.376000017</v>
      </c>
      <c r="FS40" s="89"/>
      <c r="FT40" s="89"/>
      <c r="FU40" s="89"/>
      <c r="FV40" s="139"/>
      <c r="FW40" s="139"/>
      <c r="FX40" s="139"/>
      <c r="FY40" s="139"/>
      <c r="GA40" s="139"/>
      <c r="GB40" s="139"/>
      <c r="GH40" s="139">
        <v>15</v>
      </c>
      <c r="GI40" s="139">
        <v>334168.10370989307</v>
      </c>
      <c r="GJ40" s="139">
        <v>-87668.103709893068</v>
      </c>
      <c r="GK40" s="139">
        <v>-0.66470146798521901</v>
      </c>
      <c r="GS40" s="139">
        <v>15</v>
      </c>
      <c r="GT40" s="139">
        <v>350570.33971719025</v>
      </c>
      <c r="GU40" s="139">
        <v>-134570.33971719025</v>
      </c>
      <c r="GV40" s="139">
        <v>-0.92355630813812561</v>
      </c>
      <c r="HC40" s="139">
        <v>15</v>
      </c>
      <c r="HD40" s="139">
        <v>467273.06734515622</v>
      </c>
      <c r="HE40" s="139">
        <v>-198773.06734515622</v>
      </c>
      <c r="HF40" s="139">
        <v>-1.2169197917742307</v>
      </c>
      <c r="HM40" s="139">
        <v>15</v>
      </c>
      <c r="HN40" s="139">
        <v>372776.89615931321</v>
      </c>
      <c r="HO40" s="139">
        <v>-172826.89615931321</v>
      </c>
      <c r="HP40" s="139">
        <v>-1.2874493562748062</v>
      </c>
      <c r="HW40" s="139">
        <v>15</v>
      </c>
      <c r="HX40" s="139">
        <v>311224.77708325454</v>
      </c>
      <c r="HY40" s="139">
        <v>-51274.777083254536</v>
      </c>
      <c r="HZ40" s="139">
        <v>-0.30608294051275731</v>
      </c>
      <c r="IG40" s="139">
        <v>15</v>
      </c>
      <c r="IH40" s="139">
        <v>709358.15352821187</v>
      </c>
      <c r="II40" s="139">
        <v>-52314.153528211871</v>
      </c>
      <c r="IJ40" s="139">
        <v>-0.35066501586678989</v>
      </c>
      <c r="JA40" s="139">
        <v>15</v>
      </c>
      <c r="JB40" s="139">
        <v>278819.91664558632</v>
      </c>
      <c r="JC40" s="139">
        <v>-53819.916645586316</v>
      </c>
      <c r="JD40" s="139">
        <v>-0.43314793486261233</v>
      </c>
      <c r="JK40" s="139">
        <v>15</v>
      </c>
      <c r="JL40" s="139">
        <v>415781.24511659035</v>
      </c>
      <c r="JM40" s="139">
        <v>-178781.24511659035</v>
      </c>
      <c r="JN40" s="139">
        <v>-1.3069328558742213</v>
      </c>
      <c r="JU40" s="139">
        <v>15</v>
      </c>
      <c r="JV40" s="139">
        <v>518179.83920765488</v>
      </c>
      <c r="JW40" s="139">
        <v>-193179.83920765488</v>
      </c>
      <c r="JX40" s="139">
        <v>-1.1368580519833948</v>
      </c>
      <c r="KE40" s="139">
        <v>15</v>
      </c>
      <c r="KF40" s="139">
        <v>596602.19043724705</v>
      </c>
      <c r="KG40" s="139">
        <v>-6602.1904372470453</v>
      </c>
      <c r="KH40" s="139">
        <v>-4.5953376410771671E-2</v>
      </c>
    </row>
    <row r="41" spans="2:304" ht="16" thickTop="1">
      <c r="B41" s="26">
        <v>620000</v>
      </c>
      <c r="C41" s="6">
        <v>4</v>
      </c>
      <c r="D41" s="6">
        <v>1</v>
      </c>
      <c r="E41" s="6">
        <v>2350</v>
      </c>
      <c r="F41" s="6">
        <v>18800</v>
      </c>
      <c r="G41" s="27">
        <v>8</v>
      </c>
      <c r="I41" s="55">
        <v>237000</v>
      </c>
      <c r="J41" s="6">
        <v>3</v>
      </c>
      <c r="K41" s="6">
        <v>1</v>
      </c>
      <c r="L41" s="6">
        <v>1800</v>
      </c>
      <c r="M41" s="6">
        <v>9216</v>
      </c>
      <c r="N41" s="27">
        <v>7</v>
      </c>
      <c r="P41" s="26">
        <v>365000</v>
      </c>
      <c r="Q41" s="57">
        <v>2</v>
      </c>
      <c r="R41" s="6">
        <v>1</v>
      </c>
      <c r="S41" s="6">
        <v>960</v>
      </c>
      <c r="T41" s="6">
        <v>223898</v>
      </c>
      <c r="U41" s="27">
        <v>6</v>
      </c>
      <c r="W41" s="38">
        <v>240000</v>
      </c>
      <c r="X41" s="34">
        <v>4</v>
      </c>
      <c r="Y41" s="59">
        <v>1</v>
      </c>
      <c r="Z41" s="34">
        <v>1910</v>
      </c>
      <c r="AA41" s="34">
        <v>16320</v>
      </c>
      <c r="AB41" s="39">
        <v>6</v>
      </c>
      <c r="AD41" s="38">
        <v>283000</v>
      </c>
      <c r="AE41" s="34">
        <v>3</v>
      </c>
      <c r="AF41" s="34">
        <v>1</v>
      </c>
      <c r="AG41" s="34">
        <v>890</v>
      </c>
      <c r="AH41" s="34">
        <v>8400</v>
      </c>
      <c r="AI41" s="62">
        <v>6</v>
      </c>
      <c r="AK41" s="38">
        <v>460000</v>
      </c>
      <c r="AL41" s="34">
        <v>2</v>
      </c>
      <c r="AM41" s="34">
        <v>1</v>
      </c>
      <c r="AN41" s="59">
        <v>850</v>
      </c>
      <c r="AO41" s="34">
        <v>4650</v>
      </c>
      <c r="AP41" s="39">
        <v>7</v>
      </c>
      <c r="AS41" s="38">
        <v>340000</v>
      </c>
      <c r="AT41" s="34">
        <v>3</v>
      </c>
      <c r="AU41" s="34">
        <v>2</v>
      </c>
      <c r="AV41" s="34">
        <v>1240</v>
      </c>
      <c r="AW41" s="59">
        <v>1115</v>
      </c>
      <c r="AX41" s="39">
        <v>8</v>
      </c>
      <c r="BO41" s="180"/>
      <c r="BP41" s="176" t="s">
        <v>75</v>
      </c>
      <c r="BQ41" s="177"/>
      <c r="BR41" s="70">
        <f>W238</f>
        <v>158000</v>
      </c>
      <c r="BS41" s="70">
        <f>_xlfn.QUARTILE.EXC(W238:W478,1)</f>
        <v>339975</v>
      </c>
      <c r="BT41" s="70">
        <f>MEDIAN(W238:W478)</f>
        <v>465950</v>
      </c>
      <c r="BU41" s="70">
        <f>_xlfn.QUARTILE.EXC(W238:W478,3)</f>
        <v>657000</v>
      </c>
      <c r="BV41" s="70">
        <f>MAX(W238:W478)</f>
        <v>995000</v>
      </c>
      <c r="BW41" s="72">
        <f>MIN(Z238:Z478)</f>
        <v>1010</v>
      </c>
      <c r="BX41" s="72">
        <f>_xlfn.QUARTILE.EXC(Z238:Z478,1)</f>
        <v>1735</v>
      </c>
      <c r="BY41" s="69">
        <f>MEDIAN(Z238:Z478)</f>
        <v>2120</v>
      </c>
      <c r="BZ41" s="69">
        <f>_xlfn.QUARTILE.EXC(Z238:Z478,3)</f>
        <v>2495</v>
      </c>
      <c r="CA41" s="85">
        <f>MAX(Z238:Z478)</f>
        <v>5440</v>
      </c>
      <c r="CB41" s="72">
        <f>MIN(AA238:AA478)</f>
        <v>745</v>
      </c>
      <c r="CC41" s="72">
        <f>_xlfn.QUARTILE.EXC(AA238:AA478,1)</f>
        <v>4512</v>
      </c>
      <c r="CD41" s="69">
        <f>MEDIAN(AA238:AA478)</f>
        <v>7658</v>
      </c>
      <c r="CE41" s="69">
        <f>_xlfn.QUARTILE.EXC(AA238:AA478,3)</f>
        <v>11228</v>
      </c>
      <c r="CF41" s="85">
        <f>MAX(AA238:AA478)</f>
        <v>387684</v>
      </c>
      <c r="CJ41" s="5"/>
      <c r="CK41" s="6"/>
      <c r="CL41" s="6"/>
      <c r="CM41" s="6"/>
      <c r="CN41" s="6"/>
      <c r="CO41" s="188"/>
      <c r="CP41" s="188"/>
      <c r="CQ41" s="188"/>
      <c r="CR41" s="188"/>
      <c r="CS41" s="188"/>
      <c r="CT41" s="188"/>
      <c r="CU41" s="6"/>
      <c r="CV41" s="6"/>
      <c r="CW41" s="6"/>
      <c r="CX41" s="6"/>
      <c r="CY41" s="6"/>
      <c r="CZ41" s="7"/>
      <c r="DH41" s="2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4"/>
      <c r="FJ41" s="100"/>
      <c r="FK41" s="89"/>
      <c r="FL41" s="89">
        <v>1800</v>
      </c>
      <c r="FM41" s="89">
        <v>237000</v>
      </c>
      <c r="FN41" s="145">
        <f t="shared" si="3"/>
        <v>-78.559999999999945</v>
      </c>
      <c r="FO41" s="145">
        <f t="shared" si="4"/>
        <v>6171.673599999991</v>
      </c>
      <c r="FP41" s="89">
        <f t="shared" si="0"/>
        <v>-218982.90000000002</v>
      </c>
      <c r="FQ41" s="89">
        <f t="shared" si="1"/>
        <v>47953510492.410011</v>
      </c>
      <c r="FR41" s="89">
        <f t="shared" si="2"/>
        <v>17203296.623999991</v>
      </c>
      <c r="FS41" s="89"/>
      <c r="FT41" s="89"/>
      <c r="FU41" s="89"/>
      <c r="FV41" s="139"/>
      <c r="FW41" s="139"/>
      <c r="FX41" s="139"/>
      <c r="FY41" s="139"/>
      <c r="GA41" s="139"/>
      <c r="GB41" s="139"/>
      <c r="GH41" s="139">
        <v>16</v>
      </c>
      <c r="GI41" s="139">
        <v>408882.83696624317</v>
      </c>
      <c r="GJ41" s="139">
        <v>-150082.83696624317</v>
      </c>
      <c r="GK41" s="139">
        <v>-1.1379313322547719</v>
      </c>
      <c r="GS41" s="139">
        <v>16</v>
      </c>
      <c r="GT41" s="139">
        <v>305249.31581515394</v>
      </c>
      <c r="GU41" s="139">
        <v>-86249.315815153939</v>
      </c>
      <c r="GV41" s="139">
        <v>-0.59192909716276365</v>
      </c>
      <c r="HC41" s="139">
        <v>16</v>
      </c>
      <c r="HD41" s="139">
        <v>550183.99989907397</v>
      </c>
      <c r="HE41" s="139">
        <v>-280183.99989907397</v>
      </c>
      <c r="HF41" s="139">
        <v>-1.7153302475510692</v>
      </c>
      <c r="HM41" s="139">
        <v>16</v>
      </c>
      <c r="HN41" s="139">
        <v>296838.62061374629</v>
      </c>
      <c r="HO41" s="139">
        <v>-96850.620613746287</v>
      </c>
      <c r="HP41" s="139">
        <v>-0.7214749089114153</v>
      </c>
      <c r="HW41" s="139">
        <v>16</v>
      </c>
      <c r="HX41" s="139">
        <v>460089.19042516919</v>
      </c>
      <c r="HY41" s="139">
        <v>-200089.19042516919</v>
      </c>
      <c r="HZ41" s="139">
        <v>-1.194425237007106</v>
      </c>
      <c r="IG41" s="139">
        <v>16</v>
      </c>
      <c r="IH41" s="139">
        <v>728999.87983039301</v>
      </c>
      <c r="II41" s="139">
        <v>-68999.879830393009</v>
      </c>
      <c r="IJ41" s="139">
        <v>-0.46251047419668317</v>
      </c>
      <c r="JA41" s="139">
        <v>16</v>
      </c>
      <c r="JB41" s="139">
        <v>374525.2303970675</v>
      </c>
      <c r="JC41" s="139">
        <v>-138025.2303970675</v>
      </c>
      <c r="JD41" s="139">
        <v>-1.1108405072256637</v>
      </c>
      <c r="JK41" s="139">
        <v>16</v>
      </c>
      <c r="JL41" s="139">
        <v>360886.06044691894</v>
      </c>
      <c r="JM41" s="139">
        <v>-120936.06044691894</v>
      </c>
      <c r="JN41" s="139">
        <v>-0.88407098157860509</v>
      </c>
      <c r="JU41" s="139">
        <v>16</v>
      </c>
      <c r="JV41" s="139">
        <v>455266.37268855044</v>
      </c>
      <c r="JW41" s="139">
        <v>-127766.37268855044</v>
      </c>
      <c r="JX41" s="139">
        <v>-0.75190159676835555</v>
      </c>
      <c r="KE41" s="139">
        <v>16</v>
      </c>
      <c r="KF41" s="139">
        <v>670459.50234396104</v>
      </c>
      <c r="KG41" s="139">
        <v>-70459.502343961038</v>
      </c>
      <c r="KH41" s="139">
        <v>-0.49042087829835412</v>
      </c>
    </row>
    <row r="42" spans="2:304">
      <c r="B42" s="26">
        <v>672000</v>
      </c>
      <c r="C42" s="6">
        <v>4</v>
      </c>
      <c r="D42" s="6">
        <v>2</v>
      </c>
      <c r="E42" s="6">
        <v>2440</v>
      </c>
      <c r="F42" s="6">
        <v>10049</v>
      </c>
      <c r="G42" s="27">
        <v>9</v>
      </c>
      <c r="I42" s="55">
        <v>239950</v>
      </c>
      <c r="J42" s="6">
        <v>2</v>
      </c>
      <c r="K42" s="6">
        <v>1</v>
      </c>
      <c r="L42" s="6">
        <v>1280</v>
      </c>
      <c r="M42" s="6">
        <v>5500</v>
      </c>
      <c r="N42" s="27">
        <v>7</v>
      </c>
      <c r="P42" s="26">
        <v>370000</v>
      </c>
      <c r="Q42" s="57">
        <v>2</v>
      </c>
      <c r="R42" s="6">
        <v>1</v>
      </c>
      <c r="S42" s="6">
        <v>750</v>
      </c>
      <c r="T42" s="6">
        <v>2020</v>
      </c>
      <c r="U42" s="27">
        <v>7</v>
      </c>
      <c r="W42" s="38">
        <v>243000</v>
      </c>
      <c r="X42" s="34">
        <v>3</v>
      </c>
      <c r="Y42" s="59">
        <v>1</v>
      </c>
      <c r="Z42" s="34">
        <v>1480</v>
      </c>
      <c r="AA42" s="34">
        <v>15416</v>
      </c>
      <c r="AB42" s="39">
        <v>8</v>
      </c>
      <c r="AD42" s="38">
        <v>285000</v>
      </c>
      <c r="AE42" s="34">
        <v>2</v>
      </c>
      <c r="AF42" s="34">
        <v>1</v>
      </c>
      <c r="AG42" s="34">
        <v>720</v>
      </c>
      <c r="AH42" s="34">
        <v>6400</v>
      </c>
      <c r="AI42" s="62">
        <v>6</v>
      </c>
      <c r="AK42" s="38">
        <v>199988</v>
      </c>
      <c r="AL42" s="34">
        <v>2</v>
      </c>
      <c r="AM42" s="34">
        <v>1</v>
      </c>
      <c r="AN42" s="59">
        <v>860</v>
      </c>
      <c r="AO42" s="34">
        <v>5000</v>
      </c>
      <c r="AP42" s="39">
        <v>7</v>
      </c>
      <c r="AS42" s="38">
        <v>391000</v>
      </c>
      <c r="AT42" s="34">
        <v>3</v>
      </c>
      <c r="AU42" s="34">
        <v>2</v>
      </c>
      <c r="AV42" s="34">
        <v>1800</v>
      </c>
      <c r="AW42" s="59">
        <v>1120</v>
      </c>
      <c r="AX42" s="39">
        <v>8</v>
      </c>
      <c r="BO42" s="181"/>
      <c r="BP42" s="151" t="s">
        <v>76</v>
      </c>
      <c r="BQ42" s="152"/>
      <c r="BR42" s="70">
        <f>W479</f>
        <v>248000</v>
      </c>
      <c r="BS42" s="70">
        <f>_xlfn.QUARTILE.EXC(W479:W504,1)</f>
        <v>527125</v>
      </c>
      <c r="BT42" s="70">
        <f>MEDIAN(W479:W504)</f>
        <v>650500</v>
      </c>
      <c r="BU42" s="70">
        <f>_xlfn.QUARTILE.EXC(W479:W504,3)</f>
        <v>773750</v>
      </c>
      <c r="BV42" s="70">
        <f>MAX(W479:W504)</f>
        <v>950000</v>
      </c>
      <c r="BW42" s="72">
        <f>MIN(Z479:Z504)</f>
        <v>1290</v>
      </c>
      <c r="BX42" s="72">
        <f>_xlfn.QUARTILE.EXC(Z479:Z504,1)</f>
        <v>2082.5</v>
      </c>
      <c r="BY42" s="69">
        <f>MEDIAN(Z479:Z504)</f>
        <v>2955</v>
      </c>
      <c r="BZ42" s="69">
        <f>_xlfn.QUARTILE.EXC(Z479:Z504,3)</f>
        <v>3610</v>
      </c>
      <c r="CA42" s="85">
        <f>MAX(Z479:Z504)</f>
        <v>4210</v>
      </c>
      <c r="CB42" s="72">
        <f>MIN(AA479:AA504)</f>
        <v>1071</v>
      </c>
      <c r="CC42" s="72">
        <f>_xlfn.QUARTILE.EXC(AA479:AA504,1)</f>
        <v>4000</v>
      </c>
      <c r="CD42" s="69">
        <f>MEDIAN(AA479:AA504)</f>
        <v>5814.5</v>
      </c>
      <c r="CE42" s="69">
        <f>_xlfn.QUARTILE.EXC(AA479:AA504,3)</f>
        <v>12176</v>
      </c>
      <c r="CF42" s="85">
        <f>MAX(AA479:AA504)</f>
        <v>443440</v>
      </c>
      <c r="CJ42" s="5"/>
      <c r="CK42" s="6"/>
      <c r="CL42" s="6"/>
      <c r="CM42" s="6"/>
      <c r="CN42" s="6"/>
      <c r="CO42" s="188"/>
      <c r="CP42" s="188"/>
      <c r="CQ42" s="188"/>
      <c r="CR42" s="188"/>
      <c r="CS42" s="188"/>
      <c r="CT42" s="188"/>
      <c r="CU42" s="6"/>
      <c r="CV42" s="6"/>
      <c r="CW42" s="6"/>
      <c r="CX42" s="6"/>
      <c r="CY42" s="6"/>
      <c r="CZ42" s="7"/>
      <c r="DH42" s="5"/>
      <c r="DI42" s="6"/>
      <c r="DJ42" s="6"/>
      <c r="DK42" s="6"/>
      <c r="DL42" s="6"/>
      <c r="DM42" s="6"/>
      <c r="DN42" s="6"/>
      <c r="DO42" s="6"/>
      <c r="DP42" s="6"/>
      <c r="DQ42" s="6"/>
      <c r="DR42" s="6"/>
      <c r="DS42" s="6"/>
      <c r="DT42" s="6"/>
      <c r="DU42" s="6"/>
      <c r="DV42" s="6"/>
      <c r="DW42" s="6"/>
      <c r="DX42" s="6"/>
      <c r="DY42" s="6"/>
      <c r="DZ42" s="6"/>
      <c r="EA42" s="6"/>
      <c r="EB42" s="6"/>
      <c r="EC42" s="6"/>
      <c r="ED42" s="7"/>
      <c r="FJ42" s="100"/>
      <c r="FK42" s="89"/>
      <c r="FL42" s="89">
        <v>1280</v>
      </c>
      <c r="FM42" s="89">
        <v>239950</v>
      </c>
      <c r="FN42" s="145">
        <f t="shared" si="3"/>
        <v>-598.55999999999995</v>
      </c>
      <c r="FO42" s="145">
        <f t="shared" si="4"/>
        <v>358274.07359999995</v>
      </c>
      <c r="FP42" s="89">
        <f t="shared" si="0"/>
        <v>-216032.90000000002</v>
      </c>
      <c r="FQ42" s="89">
        <f t="shared" si="1"/>
        <v>46670213882.410011</v>
      </c>
      <c r="FR42" s="89">
        <f t="shared" si="2"/>
        <v>129308652.624</v>
      </c>
      <c r="FS42" s="89"/>
      <c r="FT42" s="89"/>
      <c r="FU42" s="89"/>
      <c r="FV42" s="139"/>
      <c r="FW42" s="139"/>
      <c r="FX42" s="139"/>
      <c r="FY42" s="139"/>
      <c r="GA42" s="139"/>
      <c r="GB42" s="139"/>
      <c r="GH42" s="139">
        <v>17</v>
      </c>
      <c r="GI42" s="139">
        <v>376862.23699923599</v>
      </c>
      <c r="GJ42" s="139">
        <v>-114362.23699923599</v>
      </c>
      <c r="GK42" s="139">
        <v>-0.86709696684003268</v>
      </c>
      <c r="GS42" s="139">
        <v>17</v>
      </c>
      <c r="GT42" s="139">
        <v>307219.79511524248</v>
      </c>
      <c r="GU42" s="139">
        <v>-87719.795115242479</v>
      </c>
      <c r="GV42" s="139">
        <v>-0.60202099732766923</v>
      </c>
      <c r="HC42" s="139">
        <v>17</v>
      </c>
      <c r="HD42" s="139">
        <v>394311.44669770845</v>
      </c>
      <c r="HE42" s="139">
        <v>-124311.44669770845</v>
      </c>
      <c r="HF42" s="139">
        <v>-0.76105410985003408</v>
      </c>
      <c r="HM42" s="139">
        <v>17</v>
      </c>
      <c r="HN42" s="139">
        <v>335552.25128403527</v>
      </c>
      <c r="HO42" s="139">
        <v>-133052.25128403527</v>
      </c>
      <c r="HP42" s="139">
        <v>-0.99115380229151984</v>
      </c>
      <c r="HW42" s="139">
        <v>17</v>
      </c>
      <c r="HX42" s="139">
        <v>481355.53518829984</v>
      </c>
      <c r="HY42" s="139">
        <v>-221355.53518829984</v>
      </c>
      <c r="HZ42" s="139">
        <v>-1.3213739183926545</v>
      </c>
      <c r="IG42" s="139">
        <v>17</v>
      </c>
      <c r="IH42" s="139">
        <v>545677.10101003607</v>
      </c>
      <c r="II42" s="139">
        <v>121822.89898996393</v>
      </c>
      <c r="IJ42" s="139">
        <v>0.81658644795268664</v>
      </c>
      <c r="JA42" s="139">
        <v>17</v>
      </c>
      <c r="JB42" s="139">
        <v>297343.52575877623</v>
      </c>
      <c r="JC42" s="139">
        <v>-57393.525758776232</v>
      </c>
      <c r="JD42" s="139">
        <v>-0.46190868931672324</v>
      </c>
      <c r="JK42" s="139">
        <v>17</v>
      </c>
      <c r="JL42" s="139">
        <v>390445.00603828049</v>
      </c>
      <c r="JM42" s="139">
        <v>-150495.00603828049</v>
      </c>
      <c r="JN42" s="139">
        <v>-1.1001538103627748</v>
      </c>
      <c r="JU42" s="139">
        <v>17</v>
      </c>
      <c r="JV42" s="139">
        <v>451250.61950647994</v>
      </c>
      <c r="JW42" s="139">
        <v>-121300.61950647994</v>
      </c>
      <c r="JX42" s="139">
        <v>-0.71385081674222317</v>
      </c>
      <c r="KE42" s="139">
        <v>17</v>
      </c>
      <c r="KF42" s="139">
        <v>692321.26666834846</v>
      </c>
      <c r="KG42" s="139">
        <v>-82321.266668348457</v>
      </c>
      <c r="KH42" s="139">
        <v>-0.57298258657917833</v>
      </c>
    </row>
    <row r="43" spans="2:304">
      <c r="B43" s="26">
        <v>640000</v>
      </c>
      <c r="C43" s="6">
        <v>3</v>
      </c>
      <c r="D43" s="6">
        <v>1</v>
      </c>
      <c r="E43" s="6">
        <v>1530</v>
      </c>
      <c r="F43" s="6">
        <v>4944</v>
      </c>
      <c r="G43" s="27">
        <v>7</v>
      </c>
      <c r="I43" s="55">
        <v>239950</v>
      </c>
      <c r="J43" s="6">
        <v>3</v>
      </c>
      <c r="K43" s="6">
        <v>2</v>
      </c>
      <c r="L43" s="6">
        <v>1560</v>
      </c>
      <c r="M43" s="6">
        <v>8280</v>
      </c>
      <c r="N43" s="27">
        <v>7</v>
      </c>
      <c r="P43" s="26">
        <v>375000</v>
      </c>
      <c r="Q43" s="57">
        <v>2</v>
      </c>
      <c r="R43" s="6">
        <v>1</v>
      </c>
      <c r="S43" s="6">
        <v>1840</v>
      </c>
      <c r="T43" s="6">
        <v>81892</v>
      </c>
      <c r="U43" s="27">
        <v>6</v>
      </c>
      <c r="W43" s="38">
        <v>245000</v>
      </c>
      <c r="X43" s="34">
        <v>2</v>
      </c>
      <c r="Y43" s="59">
        <v>1</v>
      </c>
      <c r="Z43" s="34">
        <v>990</v>
      </c>
      <c r="AA43" s="34">
        <v>4800</v>
      </c>
      <c r="AB43" s="39">
        <v>6</v>
      </c>
      <c r="AD43" s="38">
        <v>286000</v>
      </c>
      <c r="AE43" s="34">
        <v>4</v>
      </c>
      <c r="AF43" s="34">
        <v>1</v>
      </c>
      <c r="AG43" s="34">
        <v>1600</v>
      </c>
      <c r="AH43" s="34">
        <v>5750</v>
      </c>
      <c r="AI43" s="62">
        <v>6</v>
      </c>
      <c r="AK43" s="38">
        <v>330000</v>
      </c>
      <c r="AL43" s="34">
        <v>2</v>
      </c>
      <c r="AM43" s="34">
        <v>1</v>
      </c>
      <c r="AN43" s="59">
        <v>860</v>
      </c>
      <c r="AO43" s="34">
        <v>8308</v>
      </c>
      <c r="AP43" s="39">
        <v>7</v>
      </c>
      <c r="AS43" s="38">
        <v>195000</v>
      </c>
      <c r="AT43" s="34">
        <v>2</v>
      </c>
      <c r="AU43" s="34">
        <v>1</v>
      </c>
      <c r="AV43" s="34">
        <v>1090</v>
      </c>
      <c r="AW43" s="59">
        <v>1183</v>
      </c>
      <c r="AX43" s="39">
        <v>8</v>
      </c>
      <c r="BP43" s="79"/>
      <c r="BQ43" s="80"/>
      <c r="BR43" s="47"/>
      <c r="BS43" s="83"/>
      <c r="BT43" s="83"/>
      <c r="BU43" s="83"/>
      <c r="BV43" s="84"/>
      <c r="BW43" s="68"/>
      <c r="BX43" s="68"/>
      <c r="BY43" s="6"/>
      <c r="BZ43" s="6"/>
      <c r="CB43" s="68"/>
      <c r="CC43" s="68"/>
      <c r="CD43" s="6"/>
      <c r="CE43" s="6"/>
      <c r="CJ43" s="5"/>
      <c r="CK43" s="6"/>
      <c r="CL43" s="6"/>
      <c r="CM43" s="6"/>
      <c r="CN43" s="6"/>
      <c r="CO43" s="188"/>
      <c r="CP43" s="188"/>
      <c r="CQ43" s="188"/>
      <c r="CR43" s="188"/>
      <c r="CS43" s="188"/>
      <c r="CT43" s="188"/>
      <c r="CU43" s="6"/>
      <c r="CV43" s="6"/>
      <c r="CW43" s="6"/>
      <c r="CX43" s="6"/>
      <c r="CY43" s="6"/>
      <c r="CZ43" s="7"/>
      <c r="DH43" s="5"/>
      <c r="DI43" s="6"/>
      <c r="DJ43" s="6"/>
      <c r="DK43" s="6"/>
      <c r="DL43" s="6"/>
      <c r="DM43" s="6"/>
      <c r="DN43" s="6"/>
      <c r="DO43" s="6"/>
      <c r="DP43" s="6"/>
      <c r="DQ43" s="6"/>
      <c r="DR43" s="6"/>
      <c r="DS43" s="6"/>
      <c r="DT43" s="6"/>
      <c r="DU43" s="6"/>
      <c r="DV43" s="6"/>
      <c r="DW43" s="6"/>
      <c r="DX43" s="6"/>
      <c r="DY43" s="6"/>
      <c r="DZ43" s="6"/>
      <c r="EA43" s="6"/>
      <c r="EB43" s="6"/>
      <c r="EC43" s="6"/>
      <c r="ED43" s="7"/>
      <c r="FJ43" s="100"/>
      <c r="FK43" s="89"/>
      <c r="FL43" s="89">
        <v>1560</v>
      </c>
      <c r="FM43" s="89">
        <v>239950</v>
      </c>
      <c r="FN43" s="145">
        <f t="shared" si="3"/>
        <v>-318.55999999999995</v>
      </c>
      <c r="FO43" s="145">
        <f t="shared" si="4"/>
        <v>101480.47359999997</v>
      </c>
      <c r="FP43" s="89">
        <f t="shared" si="0"/>
        <v>-216032.90000000002</v>
      </c>
      <c r="FQ43" s="89">
        <f t="shared" si="1"/>
        <v>46670213882.410011</v>
      </c>
      <c r="FR43" s="89">
        <f t="shared" si="2"/>
        <v>68819440.623999998</v>
      </c>
      <c r="FS43" s="89"/>
      <c r="FT43" s="89"/>
      <c r="FU43" s="89"/>
      <c r="FV43" s="139"/>
      <c r="FW43" s="139"/>
      <c r="FX43" s="139"/>
      <c r="FY43" s="139"/>
      <c r="GA43" s="139"/>
      <c r="GB43" s="139"/>
      <c r="GH43" s="139">
        <v>18</v>
      </c>
      <c r="GI43" s="139">
        <v>297878.09041395166</v>
      </c>
      <c r="GJ43" s="139">
        <v>-32928.090413951664</v>
      </c>
      <c r="GK43" s="139">
        <v>-0.24966149728220677</v>
      </c>
      <c r="GS43" s="139">
        <v>18</v>
      </c>
      <c r="GT43" s="139">
        <v>269780.68841356027</v>
      </c>
      <c r="GU43" s="139">
        <v>-44780.688413560274</v>
      </c>
      <c r="GV43" s="139">
        <v>-0.30732988676425543</v>
      </c>
      <c r="HC43" s="139">
        <v>18</v>
      </c>
      <c r="HD43" s="139">
        <v>450690.8808343726</v>
      </c>
      <c r="HE43" s="139">
        <v>-175690.8808343726</v>
      </c>
      <c r="HF43" s="139">
        <v>-1.0756070375990294</v>
      </c>
      <c r="HM43" s="139">
        <v>18</v>
      </c>
      <c r="HN43" s="139">
        <v>302794.56379379076</v>
      </c>
      <c r="HO43" s="139">
        <v>-92794.56379379076</v>
      </c>
      <c r="HP43" s="139">
        <v>-0.69125989112244723</v>
      </c>
      <c r="HW43" s="139">
        <v>18</v>
      </c>
      <c r="HX43" s="139">
        <v>370116.19335038558</v>
      </c>
      <c r="HY43" s="139">
        <v>-105616.19335038558</v>
      </c>
      <c r="HZ43" s="139">
        <v>-0.63047207351014478</v>
      </c>
      <c r="IG43" s="139">
        <v>18</v>
      </c>
      <c r="IH43" s="139">
        <v>663527.45882312267</v>
      </c>
      <c r="II43" s="139">
        <v>24472.541176877334</v>
      </c>
      <c r="IJ43" s="139">
        <v>0.16404096140946745</v>
      </c>
      <c r="JA43" s="139">
        <v>18</v>
      </c>
      <c r="JB43" s="139">
        <v>254893.58820771601</v>
      </c>
      <c r="JC43" s="139">
        <v>-14893.588207716006</v>
      </c>
      <c r="JD43" s="139">
        <v>-0.11986504953822499</v>
      </c>
      <c r="JK43" s="139">
        <v>18</v>
      </c>
      <c r="JL43" s="139">
        <v>379888.23975565133</v>
      </c>
      <c r="JM43" s="139">
        <v>-139888.23975565133</v>
      </c>
      <c r="JN43" s="139">
        <v>-1.0226158597779316</v>
      </c>
      <c r="JU43" s="139">
        <v>18</v>
      </c>
      <c r="JV43" s="139">
        <v>499439.65769132593</v>
      </c>
      <c r="JW43" s="139">
        <v>-166439.65769132593</v>
      </c>
      <c r="JX43" s="139">
        <v>-0.979492817634802</v>
      </c>
      <c r="KE43" s="139">
        <v>18</v>
      </c>
      <c r="KF43" s="139">
        <v>692321.26666834846</v>
      </c>
      <c r="KG43" s="139">
        <v>-72321.266668348457</v>
      </c>
      <c r="KH43" s="139">
        <v>-0.50337935891170571</v>
      </c>
    </row>
    <row r="44" spans="2:304">
      <c r="B44" s="26">
        <v>765000</v>
      </c>
      <c r="C44" s="6">
        <v>3</v>
      </c>
      <c r="D44" s="6">
        <v>3</v>
      </c>
      <c r="E44" s="6">
        <v>3190</v>
      </c>
      <c r="F44" s="6">
        <v>5283</v>
      </c>
      <c r="G44" s="27">
        <v>9</v>
      </c>
      <c r="I44" s="55">
        <v>239950</v>
      </c>
      <c r="J44" s="6">
        <v>3</v>
      </c>
      <c r="K44" s="6">
        <v>1</v>
      </c>
      <c r="L44" s="6">
        <v>1140</v>
      </c>
      <c r="M44" s="6">
        <v>8366</v>
      </c>
      <c r="N44" s="27">
        <v>6</v>
      </c>
      <c r="P44" s="26">
        <v>375000</v>
      </c>
      <c r="Q44" s="57">
        <v>2</v>
      </c>
      <c r="R44" s="6">
        <v>1</v>
      </c>
      <c r="S44" s="6">
        <v>1160</v>
      </c>
      <c r="T44" s="6">
        <v>1648</v>
      </c>
      <c r="U44" s="27">
        <v>7</v>
      </c>
      <c r="W44" s="38">
        <v>246500</v>
      </c>
      <c r="X44" s="34">
        <v>2</v>
      </c>
      <c r="Y44" s="59">
        <v>1</v>
      </c>
      <c r="Z44" s="34">
        <v>940</v>
      </c>
      <c r="AA44" s="34">
        <v>6000</v>
      </c>
      <c r="AB44" s="39">
        <v>7</v>
      </c>
      <c r="AD44" s="38">
        <v>295000</v>
      </c>
      <c r="AE44" s="34">
        <v>3</v>
      </c>
      <c r="AF44" s="34">
        <v>1</v>
      </c>
      <c r="AG44" s="34">
        <v>1250</v>
      </c>
      <c r="AH44" s="34">
        <v>9486</v>
      </c>
      <c r="AI44" s="62">
        <v>6</v>
      </c>
      <c r="AK44" s="38">
        <v>235000</v>
      </c>
      <c r="AL44" s="34">
        <v>2</v>
      </c>
      <c r="AM44" s="34">
        <v>1</v>
      </c>
      <c r="AN44" s="59">
        <v>880</v>
      </c>
      <c r="AO44" s="34">
        <v>1805</v>
      </c>
      <c r="AP44" s="39">
        <v>7</v>
      </c>
      <c r="AS44" s="38">
        <v>436000</v>
      </c>
      <c r="AT44" s="34">
        <v>3</v>
      </c>
      <c r="AU44" s="34">
        <v>2</v>
      </c>
      <c r="AV44" s="34">
        <v>1150</v>
      </c>
      <c r="AW44" s="59">
        <v>1193</v>
      </c>
      <c r="AX44" s="39">
        <v>8</v>
      </c>
      <c r="BO44" s="171" t="s">
        <v>5</v>
      </c>
      <c r="BP44" s="174">
        <v>5</v>
      </c>
      <c r="BQ44" s="175"/>
      <c r="BR44" s="70">
        <f>AD5</f>
        <v>155000</v>
      </c>
      <c r="BS44" s="70">
        <f>_xlfn.QUARTILE.EXC(AD5:AD12,1)</f>
        <v>189250</v>
      </c>
      <c r="BT44" s="70">
        <f>MEDIAN(AD5:AD12)</f>
        <v>229750</v>
      </c>
      <c r="BU44" s="70">
        <f>_xlfn.QUARTILE.EXC(AD5:AD12,3)</f>
        <v>454400.5</v>
      </c>
      <c r="BV44" s="70">
        <f>MAX(AD5:AD12)</f>
        <v>658000</v>
      </c>
      <c r="BW44" s="72">
        <f>MIN(AG5:AG12)</f>
        <v>730</v>
      </c>
      <c r="BX44" s="72">
        <f>_xlfn.QUARTILE.EXC(AG5:AG12,1)</f>
        <v>852.25</v>
      </c>
      <c r="BY44" s="69">
        <f>MEDIAN(AG5:AG12)</f>
        <v>985</v>
      </c>
      <c r="BZ44" s="69">
        <f>_xlfn.QUARTILE.EXC(AG5:AG12,3)</f>
        <v>1070</v>
      </c>
      <c r="CA44" s="85">
        <f>MAX(AG5:AG12)</f>
        <v>1420</v>
      </c>
      <c r="CB44" s="72">
        <f>MIN(AH5:AH12)</f>
        <v>2400</v>
      </c>
      <c r="CC44" s="72">
        <f>_xlfn.QUARTILE.EXC(AH5:AH12,1)</f>
        <v>4795.5</v>
      </c>
      <c r="CD44" s="69">
        <f>MEDIAN(AH5:AH12)</f>
        <v>10477</v>
      </c>
      <c r="CE44" s="69">
        <f>_xlfn.QUARTILE.EXC(AH5:AH12,3)</f>
        <v>76757.25</v>
      </c>
      <c r="CF44" s="85">
        <f>MAX(AH5:AH12)</f>
        <v>143947</v>
      </c>
      <c r="CJ44" s="5"/>
      <c r="CK44" s="6"/>
      <c r="CL44" s="6"/>
      <c r="CM44" s="6"/>
      <c r="CN44" s="6"/>
      <c r="CO44" s="188"/>
      <c r="CP44" s="188"/>
      <c r="CQ44" s="188"/>
      <c r="CR44" s="188"/>
      <c r="CS44" s="188"/>
      <c r="CT44" s="188"/>
      <c r="CU44" s="6"/>
      <c r="CV44" s="6"/>
      <c r="CW44" s="6"/>
      <c r="CX44" s="6"/>
      <c r="CY44" s="6"/>
      <c r="CZ44" s="7"/>
      <c r="DH44" s="5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7"/>
      <c r="FJ44" s="100"/>
      <c r="FK44" s="89"/>
      <c r="FL44" s="89">
        <v>1140</v>
      </c>
      <c r="FM44" s="89">
        <v>239950</v>
      </c>
      <c r="FN44" s="145">
        <f t="shared" si="3"/>
        <v>-738.56</v>
      </c>
      <c r="FO44" s="145">
        <f t="shared" si="4"/>
        <v>545470.87359999993</v>
      </c>
      <c r="FP44" s="89">
        <f t="shared" si="0"/>
        <v>-216032.90000000002</v>
      </c>
      <c r="FQ44" s="89">
        <f t="shared" si="1"/>
        <v>46670213882.410011</v>
      </c>
      <c r="FR44" s="89">
        <f t="shared" si="2"/>
        <v>159553258.62400001</v>
      </c>
      <c r="FS44" s="89"/>
      <c r="FT44" s="89"/>
      <c r="FU44" s="89"/>
      <c r="FV44" s="139"/>
      <c r="FW44" s="139"/>
      <c r="FX44" s="139"/>
      <c r="FY44" s="139"/>
      <c r="GA44" s="139"/>
      <c r="GB44" s="139"/>
      <c r="GH44" s="139">
        <v>19</v>
      </c>
      <c r="GI44" s="139">
        <v>485732.27688706032</v>
      </c>
      <c r="GJ44" s="139">
        <v>-220732.27688706032</v>
      </c>
      <c r="GK44" s="139">
        <v>-1.6735969214535642</v>
      </c>
      <c r="GS44" s="139">
        <v>19</v>
      </c>
      <c r="GT44" s="139">
        <v>358452.25691754441</v>
      </c>
      <c r="GU44" s="139">
        <v>-133452.25691754441</v>
      </c>
      <c r="GV44" s="139">
        <v>-0.91588290533031691</v>
      </c>
      <c r="HC44" s="139">
        <v>19</v>
      </c>
      <c r="HD44" s="139">
        <v>440741.5689279025</v>
      </c>
      <c r="HE44" s="139">
        <v>-162241.5689279025</v>
      </c>
      <c r="HF44" s="139">
        <v>-0.99326824762448773</v>
      </c>
      <c r="HM44" s="139">
        <v>19</v>
      </c>
      <c r="HN44" s="139">
        <v>323640.36492394638</v>
      </c>
      <c r="HO44" s="139">
        <v>-111640.36492394638</v>
      </c>
      <c r="HP44" s="139">
        <v>-0.8316490034232088</v>
      </c>
      <c r="HW44" s="139">
        <v>19</v>
      </c>
      <c r="HX44" s="139">
        <v>415920.62822482089</v>
      </c>
      <c r="HY44" s="139">
        <v>-150920.62822482089</v>
      </c>
      <c r="HZ44" s="139">
        <v>-0.90091527060333243</v>
      </c>
      <c r="IG44" s="139">
        <v>19</v>
      </c>
      <c r="IH44" s="139">
        <v>772648.16050190665</v>
      </c>
      <c r="II44" s="139">
        <v>-84648.160501906648</v>
      </c>
      <c r="IJ44" s="139">
        <v>-0.56740187011700771</v>
      </c>
      <c r="JA44" s="139">
        <v>19</v>
      </c>
      <c r="JB44" s="139">
        <v>356773.43833026051</v>
      </c>
      <c r="JC44" s="139">
        <v>-116773.43833026051</v>
      </c>
      <c r="JD44" s="139">
        <v>-0.93980401331050656</v>
      </c>
      <c r="JK44" s="139">
        <v>19</v>
      </c>
      <c r="JL44" s="139">
        <v>443228.83745142608</v>
      </c>
      <c r="JM44" s="139">
        <v>-198613.83745142608</v>
      </c>
      <c r="JN44" s="139">
        <v>-1.4519137598983132</v>
      </c>
      <c r="JU44" s="139">
        <v>19</v>
      </c>
      <c r="JV44" s="139">
        <v>413770.25647382194</v>
      </c>
      <c r="JW44" s="139">
        <v>-76770.256473821937</v>
      </c>
      <c r="JX44" s="139">
        <v>-0.4517908524153923</v>
      </c>
      <c r="KE44" s="139">
        <v>19</v>
      </c>
      <c r="KF44" s="139">
        <v>650961.17200058862</v>
      </c>
      <c r="KG44" s="139">
        <v>-30961.172000588616</v>
      </c>
      <c r="KH44" s="139">
        <v>-0.21549975036087482</v>
      </c>
    </row>
    <row r="45" spans="2:304">
      <c r="B45" s="26">
        <v>884744</v>
      </c>
      <c r="C45" s="6">
        <v>4</v>
      </c>
      <c r="D45" s="6">
        <v>3</v>
      </c>
      <c r="E45" s="6">
        <v>4210</v>
      </c>
      <c r="F45" s="6">
        <v>9414</v>
      </c>
      <c r="G45" s="27">
        <v>9</v>
      </c>
      <c r="I45" s="55">
        <v>240000</v>
      </c>
      <c r="J45" s="6">
        <v>2</v>
      </c>
      <c r="K45" s="6">
        <v>1</v>
      </c>
      <c r="L45" s="6">
        <v>590</v>
      </c>
      <c r="M45" s="6">
        <v>8717</v>
      </c>
      <c r="N45" s="27">
        <v>6</v>
      </c>
      <c r="P45" s="26">
        <v>377000</v>
      </c>
      <c r="Q45" s="57">
        <v>2</v>
      </c>
      <c r="R45" s="6">
        <v>1</v>
      </c>
      <c r="S45" s="6">
        <v>1000</v>
      </c>
      <c r="T45" s="6">
        <v>1251</v>
      </c>
      <c r="U45" s="27">
        <v>7</v>
      </c>
      <c r="W45" s="38">
        <v>249000</v>
      </c>
      <c r="X45" s="34">
        <v>3</v>
      </c>
      <c r="Y45" s="59">
        <v>1</v>
      </c>
      <c r="Z45" s="34">
        <v>1050</v>
      </c>
      <c r="AA45" s="34">
        <v>8498</v>
      </c>
      <c r="AB45" s="39">
        <v>7</v>
      </c>
      <c r="AD45" s="38">
        <v>299500</v>
      </c>
      <c r="AE45" s="34">
        <v>3</v>
      </c>
      <c r="AF45" s="34">
        <v>1</v>
      </c>
      <c r="AG45" s="34">
        <v>1280</v>
      </c>
      <c r="AH45" s="34">
        <v>6726</v>
      </c>
      <c r="AI45" s="62">
        <v>6</v>
      </c>
      <c r="AK45" s="38">
        <v>283000</v>
      </c>
      <c r="AL45" s="34">
        <v>3</v>
      </c>
      <c r="AM45" s="34">
        <v>1</v>
      </c>
      <c r="AN45" s="59">
        <v>890</v>
      </c>
      <c r="AO45" s="34">
        <v>8400</v>
      </c>
      <c r="AP45" s="39">
        <v>6</v>
      </c>
      <c r="AS45" s="38">
        <v>465000</v>
      </c>
      <c r="AT45" s="34">
        <v>2</v>
      </c>
      <c r="AU45" s="34">
        <v>2</v>
      </c>
      <c r="AV45" s="34">
        <v>1390</v>
      </c>
      <c r="AW45" s="59">
        <v>1222</v>
      </c>
      <c r="AX45" s="39">
        <v>7</v>
      </c>
      <c r="BO45" s="180"/>
      <c r="BP45" s="176">
        <v>6</v>
      </c>
      <c r="BQ45" s="177"/>
      <c r="BR45" s="70">
        <f>AD13</f>
        <v>125000</v>
      </c>
      <c r="BS45" s="70">
        <f>_xlfn.QUARTILE.EXC(AD13:AD66,1)</f>
        <v>218925</v>
      </c>
      <c r="BT45" s="70">
        <f>MEDIAN(AD13:AD66)</f>
        <v>280000</v>
      </c>
      <c r="BU45" s="70">
        <f>_xlfn.QUARTILE.EXC(AD13:AD66,3)</f>
        <v>364250</v>
      </c>
      <c r="BV45" s="70">
        <f>MAX(AD13:AD66)</f>
        <v>780000</v>
      </c>
      <c r="BW45" s="72">
        <f>MIN(AG13:AG66)</f>
        <v>590</v>
      </c>
      <c r="BX45" s="72">
        <f>_xlfn.QUARTILE.EXC(AG13:AG66,1)</f>
        <v>975</v>
      </c>
      <c r="BY45" s="69">
        <f>MEDIAN(AG13:AG66)</f>
        <v>1135</v>
      </c>
      <c r="BZ45" s="69">
        <f>_xlfn.QUARTILE.EXC(AG13:AG66,3)</f>
        <v>1495</v>
      </c>
      <c r="CA45" s="85">
        <f>MAX(AG13:AG66)</f>
        <v>2380</v>
      </c>
      <c r="CB45" s="72">
        <f>MIN(AH13:AH66)</f>
        <v>3128</v>
      </c>
      <c r="CC45" s="72">
        <f>_xlfn.QUARTILE.EXC(AH13:AH66,1)</f>
        <v>5687.5</v>
      </c>
      <c r="CD45" s="69">
        <f>MEDIAN(AH13:AH66)</f>
        <v>7347</v>
      </c>
      <c r="CE45" s="69">
        <f>_xlfn.QUARTILE.EXC(AH13:AH66,3)</f>
        <v>9460.5</v>
      </c>
      <c r="CF45" s="85">
        <f>MAX(AH13:AH66)</f>
        <v>223898</v>
      </c>
      <c r="CJ45" s="5"/>
      <c r="CK45" s="6"/>
      <c r="CL45" s="6"/>
      <c r="CM45" s="6"/>
      <c r="CN45" s="6"/>
      <c r="CO45" s="188"/>
      <c r="CP45" s="188"/>
      <c r="CQ45" s="188"/>
      <c r="CR45" s="188"/>
      <c r="CS45" s="188"/>
      <c r="CT45" s="188"/>
      <c r="CU45" s="6"/>
      <c r="CV45" s="6"/>
      <c r="CW45" s="6"/>
      <c r="CX45" s="6"/>
      <c r="CY45" s="6"/>
      <c r="CZ45" s="7"/>
      <c r="DH45" s="5"/>
      <c r="DI45" s="6"/>
      <c r="DJ45" s="6"/>
      <c r="DK45" s="6"/>
      <c r="DL45" s="6"/>
      <c r="DM45" s="6"/>
      <c r="DN45" s="6"/>
      <c r="DO45" s="187" t="s">
        <v>142</v>
      </c>
      <c r="DP45" s="187"/>
      <c r="DQ45" s="187"/>
      <c r="DR45" s="187"/>
      <c r="DS45" s="187"/>
      <c r="DT45" s="187"/>
      <c r="DU45" s="187"/>
      <c r="DV45" s="187"/>
      <c r="DW45" s="187"/>
      <c r="DX45" s="6"/>
      <c r="DY45" s="6"/>
      <c r="DZ45" s="6"/>
      <c r="EA45" s="6"/>
      <c r="EB45" s="6"/>
      <c r="EC45" s="6"/>
      <c r="ED45" s="7"/>
      <c r="FJ45" s="100"/>
      <c r="FK45" s="89"/>
      <c r="FL45" s="89">
        <v>590</v>
      </c>
      <c r="FM45" s="89">
        <v>240000</v>
      </c>
      <c r="FN45" s="145">
        <f t="shared" si="3"/>
        <v>-1288.56</v>
      </c>
      <c r="FO45" s="145">
        <f t="shared" si="4"/>
        <v>1660386.8735999998</v>
      </c>
      <c r="FP45" s="89">
        <f t="shared" si="0"/>
        <v>-215982.90000000002</v>
      </c>
      <c r="FQ45" s="89">
        <f t="shared" si="1"/>
        <v>46648613092.410011</v>
      </c>
      <c r="FR45" s="89">
        <f t="shared" si="2"/>
        <v>278306925.62400001</v>
      </c>
      <c r="FS45" s="89"/>
      <c r="FT45" s="89"/>
      <c r="FU45" s="89"/>
      <c r="FV45" s="139"/>
      <c r="FW45" s="139"/>
      <c r="FX45" s="139"/>
      <c r="FY45" s="139"/>
      <c r="GA45" s="139"/>
      <c r="GB45" s="139"/>
      <c r="GH45" s="139">
        <v>20</v>
      </c>
      <c r="GI45" s="139">
        <v>327763.98371649167</v>
      </c>
      <c r="GJ45" s="139">
        <v>-62763.983716491668</v>
      </c>
      <c r="GK45" s="139">
        <v>-0.47587788885006421</v>
      </c>
      <c r="GS45" s="139">
        <v>20</v>
      </c>
      <c r="GT45" s="139">
        <v>356481.77761745587</v>
      </c>
      <c r="GU45" s="139">
        <v>-126481.77761745587</v>
      </c>
      <c r="GV45" s="139">
        <v>-0.8680445024410014</v>
      </c>
      <c r="HC45" s="139">
        <v>20</v>
      </c>
      <c r="HD45" s="139">
        <v>447374.4435322159</v>
      </c>
      <c r="HE45" s="139">
        <v>-168374.4435322159</v>
      </c>
      <c r="HF45" s="139">
        <v>-1.0308146646825851</v>
      </c>
      <c r="HM45" s="139">
        <v>20</v>
      </c>
      <c r="HN45" s="139">
        <v>274503.83368857956</v>
      </c>
      <c r="HO45" s="139">
        <v>-59503.833688579558</v>
      </c>
      <c r="HP45" s="139">
        <v>-0.44326533705510079</v>
      </c>
      <c r="HW45" s="139">
        <v>20</v>
      </c>
      <c r="HX45" s="139">
        <v>424099.99159525573</v>
      </c>
      <c r="HY45" s="139">
        <v>-156099.99159525573</v>
      </c>
      <c r="HZ45" s="139">
        <v>-0.93183329425134753</v>
      </c>
      <c r="IG45" s="139">
        <v>20</v>
      </c>
      <c r="IH45" s="139">
        <v>684260.39214209164</v>
      </c>
      <c r="II45" s="139">
        <v>80739.607857908355</v>
      </c>
      <c r="IJ45" s="139">
        <v>0.54120259931766812</v>
      </c>
      <c r="JA45" s="139">
        <v>20</v>
      </c>
      <c r="JB45" s="139">
        <v>322813.48828941234</v>
      </c>
      <c r="JC45" s="139">
        <v>-81813.488289412344</v>
      </c>
      <c r="JD45" s="139">
        <v>-0.65844292791879744</v>
      </c>
      <c r="JK45" s="139">
        <v>20</v>
      </c>
      <c r="JL45" s="139">
        <v>387277.97615349176</v>
      </c>
      <c r="JM45" s="139">
        <v>-142277.97615349176</v>
      </c>
      <c r="JN45" s="139">
        <v>-1.0400853936385968</v>
      </c>
      <c r="JU45" s="139">
        <v>20</v>
      </c>
      <c r="JV45" s="139">
        <v>538258.6051180074</v>
      </c>
      <c r="JW45" s="139">
        <v>-198308.6051180074</v>
      </c>
      <c r="JX45" s="139">
        <v>-1.1670406986086188</v>
      </c>
      <c r="KE45" s="139">
        <v>20</v>
      </c>
      <c r="KF45" s="139">
        <v>695866.41763987066</v>
      </c>
      <c r="KG45" s="139">
        <v>-55866.417639870662</v>
      </c>
      <c r="KH45" s="139">
        <v>-0.38884829859540265</v>
      </c>
    </row>
    <row r="46" spans="2:304">
      <c r="B46" s="26">
        <v>514000</v>
      </c>
      <c r="C46" s="6">
        <v>3</v>
      </c>
      <c r="D46" s="6">
        <v>1</v>
      </c>
      <c r="E46" s="6">
        <v>1610</v>
      </c>
      <c r="F46" s="6">
        <v>9964</v>
      </c>
      <c r="G46" s="27">
        <v>7</v>
      </c>
      <c r="I46" s="55">
        <v>240000</v>
      </c>
      <c r="J46" s="6">
        <v>3</v>
      </c>
      <c r="K46" s="6">
        <v>2</v>
      </c>
      <c r="L46" s="6">
        <v>1460</v>
      </c>
      <c r="M46" s="6">
        <v>7526</v>
      </c>
      <c r="N46" s="27">
        <v>7</v>
      </c>
      <c r="P46" s="26">
        <v>380000</v>
      </c>
      <c r="Q46" s="57">
        <v>2</v>
      </c>
      <c r="R46" s="6">
        <v>1</v>
      </c>
      <c r="S46" s="6">
        <v>1210</v>
      </c>
      <c r="T46" s="6">
        <v>4800</v>
      </c>
      <c r="U46" s="27">
        <v>8</v>
      </c>
      <c r="W46" s="38">
        <v>249000</v>
      </c>
      <c r="X46" s="34">
        <v>3</v>
      </c>
      <c r="Y46" s="59">
        <v>1</v>
      </c>
      <c r="Z46" s="34">
        <v>1070</v>
      </c>
      <c r="AA46" s="34">
        <v>5150</v>
      </c>
      <c r="AB46" s="39">
        <v>6</v>
      </c>
      <c r="AD46" s="38">
        <v>303000</v>
      </c>
      <c r="AE46" s="34">
        <v>4</v>
      </c>
      <c r="AF46" s="34">
        <v>1</v>
      </c>
      <c r="AG46" s="34">
        <v>2300</v>
      </c>
      <c r="AH46" s="34">
        <v>9583</v>
      </c>
      <c r="AI46" s="62">
        <v>6</v>
      </c>
      <c r="AK46" s="38">
        <v>210000</v>
      </c>
      <c r="AL46" s="34">
        <v>2</v>
      </c>
      <c r="AM46" s="34">
        <v>1</v>
      </c>
      <c r="AN46" s="59">
        <v>900</v>
      </c>
      <c r="AO46" s="34">
        <v>5000</v>
      </c>
      <c r="AP46" s="39">
        <v>6</v>
      </c>
      <c r="AS46" s="38">
        <v>590000</v>
      </c>
      <c r="AT46" s="34">
        <v>3</v>
      </c>
      <c r="AU46" s="34">
        <v>3</v>
      </c>
      <c r="AV46" s="34">
        <v>1290</v>
      </c>
      <c r="AW46" s="59">
        <v>1230</v>
      </c>
      <c r="AX46" s="39">
        <v>9</v>
      </c>
      <c r="BO46" s="180"/>
      <c r="BP46" s="176">
        <v>7</v>
      </c>
      <c r="BQ46" s="177"/>
      <c r="BR46" s="70">
        <f>AD67</f>
        <v>156000</v>
      </c>
      <c r="BS46" s="70">
        <f>_xlfn.QUARTILE.EXC(AD67:AD298,1)</f>
        <v>285000</v>
      </c>
      <c r="BT46" s="70">
        <f>MEDIAN(AD67:AD298)</f>
        <v>368975</v>
      </c>
      <c r="BU46" s="70">
        <f>_xlfn.QUARTILE.EXC(AD67:AD298,3)</f>
        <v>465712.5</v>
      </c>
      <c r="BV46" s="70">
        <f>MAX(AD67:AD298)</f>
        <v>985000</v>
      </c>
      <c r="BW46" s="72">
        <f>MIN(AG67:AG298)</f>
        <v>750</v>
      </c>
      <c r="BX46" s="72">
        <f>_xlfn.QUARTILE.EXC(AG67:AG298,1)</f>
        <v>1280</v>
      </c>
      <c r="BY46" s="69">
        <f>MEDIAN(AG67:AG298)</f>
        <v>1580</v>
      </c>
      <c r="BZ46" s="69">
        <f>_xlfn.QUARTILE.EXC(AG67:AG298,3)</f>
        <v>1912.5</v>
      </c>
      <c r="CA46" s="85">
        <f>MAX(AG67:AG298)</f>
        <v>3390</v>
      </c>
      <c r="CB46" s="72">
        <f>MIN(AH67:AH298)</f>
        <v>745</v>
      </c>
      <c r="CC46" s="72">
        <f>_xlfn.QUARTILE.EXC(AH67:AH298,1)</f>
        <v>4416.5</v>
      </c>
      <c r="CD46" s="69">
        <f>MEDIAN(AH67:AH298)</f>
        <v>7212.5</v>
      </c>
      <c r="CE46" s="69">
        <f>_xlfn.QUARTILE.EXC(AH67:AH298,3)</f>
        <v>9186</v>
      </c>
      <c r="CF46" s="85">
        <f>MAX(AH67:AH298)</f>
        <v>215622</v>
      </c>
      <c r="CJ46" s="5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7"/>
      <c r="DH46" s="5"/>
      <c r="DI46" s="6"/>
      <c r="DJ46" s="6"/>
      <c r="DK46" s="6"/>
      <c r="DL46" s="6"/>
      <c r="DM46" s="6"/>
      <c r="DN46" s="6"/>
      <c r="DO46" s="187"/>
      <c r="DP46" s="187"/>
      <c r="DQ46" s="187"/>
      <c r="DR46" s="187"/>
      <c r="DS46" s="187"/>
      <c r="DT46" s="187"/>
      <c r="DU46" s="187"/>
      <c r="DV46" s="187"/>
      <c r="DW46" s="187"/>
      <c r="DX46" s="6"/>
      <c r="DY46" s="6"/>
      <c r="DZ46" s="6"/>
      <c r="EA46" s="6"/>
      <c r="EB46" s="6"/>
      <c r="EC46" s="6"/>
      <c r="ED46" s="7"/>
      <c r="FJ46" s="100"/>
      <c r="FK46" s="89"/>
      <c r="FL46" s="89">
        <v>1460</v>
      </c>
      <c r="FM46" s="89">
        <v>240000</v>
      </c>
      <c r="FN46" s="145">
        <f t="shared" si="3"/>
        <v>-418.55999999999995</v>
      </c>
      <c r="FO46" s="145">
        <f t="shared" si="4"/>
        <v>175192.47359999997</v>
      </c>
      <c r="FP46" s="89">
        <f t="shared" si="0"/>
        <v>-215982.90000000002</v>
      </c>
      <c r="FQ46" s="89">
        <f t="shared" si="1"/>
        <v>46648613092.410011</v>
      </c>
      <c r="FR46" s="89">
        <f t="shared" si="2"/>
        <v>90401802.623999998</v>
      </c>
      <c r="FS46" s="89"/>
      <c r="FT46" s="89"/>
      <c r="FU46" s="89"/>
      <c r="FV46" s="139"/>
      <c r="FW46" s="139"/>
      <c r="FX46" s="139"/>
      <c r="FY46" s="139"/>
      <c r="GA46" s="139"/>
      <c r="GB46" s="139"/>
      <c r="GH46" s="139">
        <v>21</v>
      </c>
      <c r="GI46" s="139">
        <v>477193.45022919175</v>
      </c>
      <c r="GJ46" s="139">
        <v>-199193.45022919175</v>
      </c>
      <c r="GK46" s="139">
        <v>-1.5102890695403854</v>
      </c>
      <c r="GS46" s="139">
        <v>21</v>
      </c>
      <c r="GT46" s="139">
        <v>348599.86041710177</v>
      </c>
      <c r="GU46" s="139">
        <v>-116599.86041710177</v>
      </c>
      <c r="GV46" s="139">
        <v>-0.80022489979999067</v>
      </c>
      <c r="HC46" s="139">
        <v>21</v>
      </c>
      <c r="HD46" s="139">
        <v>472247.72329839127</v>
      </c>
      <c r="HE46" s="139">
        <v>-187247.72329839127</v>
      </c>
      <c r="HF46" s="139">
        <v>-1.1463598338038616</v>
      </c>
      <c r="HM46" s="139">
        <v>21</v>
      </c>
      <c r="HN46" s="139">
        <v>432336.32795975782</v>
      </c>
      <c r="HO46" s="139">
        <v>-217336.32795975782</v>
      </c>
      <c r="HP46" s="139">
        <v>-1.6190160313299251</v>
      </c>
      <c r="HW46" s="139">
        <v>21</v>
      </c>
      <c r="HX46" s="139">
        <v>489534.89855873468</v>
      </c>
      <c r="HY46" s="139">
        <v>-221034.89855873468</v>
      </c>
      <c r="HZ46" s="139">
        <v>-1.3194598895465797</v>
      </c>
      <c r="IG46" s="139">
        <v>21</v>
      </c>
      <c r="IH46" s="139">
        <v>560953.99924506573</v>
      </c>
      <c r="II46" s="139">
        <v>239046.00075493427</v>
      </c>
      <c r="IJ46" s="139">
        <v>1.6023401698054174</v>
      </c>
      <c r="JA46" s="139">
        <v>21</v>
      </c>
      <c r="JB46" s="139">
        <v>285766.27006303251</v>
      </c>
      <c r="JC46" s="139">
        <v>-40766.270063032513</v>
      </c>
      <c r="JD46" s="139">
        <v>-0.32809091485841535</v>
      </c>
      <c r="JK46" s="139">
        <v>21</v>
      </c>
      <c r="JL46" s="139">
        <v>324993.05508597998</v>
      </c>
      <c r="JM46" s="139">
        <v>-78493.055085979984</v>
      </c>
      <c r="JN46" s="139">
        <v>-0.57380265241419781</v>
      </c>
      <c r="JU46" s="139">
        <v>21</v>
      </c>
      <c r="JV46" s="139">
        <v>384321.39980530494</v>
      </c>
      <c r="JW46" s="139">
        <v>-44321.399805304944</v>
      </c>
      <c r="JX46" s="139">
        <v>-0.26083022146878138</v>
      </c>
      <c r="KE46" s="139">
        <v>21</v>
      </c>
      <c r="KF46" s="139">
        <v>749043.68221270479</v>
      </c>
      <c r="KG46" s="139">
        <v>-104043.68221270479</v>
      </c>
      <c r="KH46" s="139">
        <v>-0.72417761004130632</v>
      </c>
    </row>
    <row r="47" spans="2:304" ht="16" thickBot="1">
      <c r="B47" s="26">
        <v>264000</v>
      </c>
      <c r="C47" s="6">
        <v>3</v>
      </c>
      <c r="D47" s="6">
        <v>1</v>
      </c>
      <c r="E47" s="6">
        <v>1470</v>
      </c>
      <c r="F47" s="6">
        <v>14821</v>
      </c>
      <c r="G47" s="27">
        <v>7</v>
      </c>
      <c r="I47" s="55">
        <v>240000</v>
      </c>
      <c r="J47" s="6">
        <v>4</v>
      </c>
      <c r="K47" s="6">
        <v>1</v>
      </c>
      <c r="L47" s="6">
        <v>1420</v>
      </c>
      <c r="M47" s="6">
        <v>5382</v>
      </c>
      <c r="N47" s="27">
        <v>5</v>
      </c>
      <c r="P47" s="26">
        <v>380000</v>
      </c>
      <c r="Q47" s="57">
        <v>2</v>
      </c>
      <c r="R47" s="6">
        <v>1</v>
      </c>
      <c r="S47" s="6">
        <v>1800</v>
      </c>
      <c r="T47" s="6">
        <v>7191</v>
      </c>
      <c r="U47" s="27">
        <v>7</v>
      </c>
      <c r="W47" s="38">
        <v>250000</v>
      </c>
      <c r="X47" s="34">
        <v>4</v>
      </c>
      <c r="Y47" s="59">
        <v>1</v>
      </c>
      <c r="Z47" s="34">
        <v>1860</v>
      </c>
      <c r="AA47" s="34">
        <v>7350</v>
      </c>
      <c r="AB47" s="39">
        <v>7</v>
      </c>
      <c r="AD47" s="38">
        <v>311000</v>
      </c>
      <c r="AE47" s="34">
        <v>3</v>
      </c>
      <c r="AF47" s="34">
        <v>2</v>
      </c>
      <c r="AG47" s="34">
        <v>1190</v>
      </c>
      <c r="AH47" s="34">
        <v>7840</v>
      </c>
      <c r="AI47" s="62">
        <v>6</v>
      </c>
      <c r="AK47" s="38">
        <v>225000</v>
      </c>
      <c r="AL47" s="34">
        <v>3</v>
      </c>
      <c r="AM47" s="34">
        <v>1</v>
      </c>
      <c r="AN47" s="59">
        <v>900</v>
      </c>
      <c r="AO47" s="34">
        <v>6099</v>
      </c>
      <c r="AP47" s="39">
        <v>6</v>
      </c>
      <c r="AS47" s="38">
        <v>659950</v>
      </c>
      <c r="AT47" s="34">
        <v>3</v>
      </c>
      <c r="AU47" s="34">
        <v>2</v>
      </c>
      <c r="AV47" s="34">
        <v>1610</v>
      </c>
      <c r="AW47" s="59">
        <v>1246</v>
      </c>
      <c r="AX47" s="39">
        <v>9</v>
      </c>
      <c r="BO47" s="180"/>
      <c r="BP47" s="176">
        <v>8</v>
      </c>
      <c r="BQ47" s="177"/>
      <c r="BR47" s="73">
        <f>AD299</f>
        <v>195000</v>
      </c>
      <c r="BS47" s="70">
        <f>_xlfn.QUARTILE.EXC(AD299:AD439,1)</f>
        <v>379925</v>
      </c>
      <c r="BT47" s="70">
        <f>MEDIAN(AD299:AD439)</f>
        <v>470000</v>
      </c>
      <c r="BU47" s="70">
        <f>_xlfn.QUARTILE.EXC(AD299:AD439,3)</f>
        <v>609000</v>
      </c>
      <c r="BV47" s="70">
        <f>MAX(AD299:AD439)</f>
        <v>954500</v>
      </c>
      <c r="BW47" s="72">
        <f>MIN(AG299:AG439)</f>
        <v>1030</v>
      </c>
      <c r="BX47" s="72">
        <f>_xlfn.QUARTILE.EXC(AG299:AG439,1)</f>
        <v>1770</v>
      </c>
      <c r="BY47" s="69">
        <f>MEDIAN(AG299:AG439)</f>
        <v>2080</v>
      </c>
      <c r="BZ47" s="69">
        <f>_xlfn.QUARTILE.EXC(AG299:AG439,3)</f>
        <v>2420</v>
      </c>
      <c r="CA47" s="85">
        <f>MAX(AG299:AG439)</f>
        <v>3760</v>
      </c>
      <c r="CB47" s="72">
        <f>MIN(AH299:AH439)</f>
        <v>932</v>
      </c>
      <c r="CC47" s="72">
        <f>_xlfn.QUARTILE.EXC(AH299:AH439,1)</f>
        <v>4245.5</v>
      </c>
      <c r="CD47" s="69">
        <f>MEDIAN(AH299:AH439)</f>
        <v>7333</v>
      </c>
      <c r="CE47" s="69">
        <f>_xlfn.QUARTILE.EXC(AH299:AH439,3)</f>
        <v>10354</v>
      </c>
      <c r="CF47" s="85">
        <f>MAX(AH299:AH439)</f>
        <v>443440</v>
      </c>
      <c r="CJ47" s="5"/>
      <c r="CK47" s="6"/>
      <c r="CL47" s="6"/>
      <c r="CM47" s="6"/>
      <c r="CN47" s="6"/>
      <c r="CO47" s="6"/>
      <c r="CP47" s="6"/>
      <c r="CQ47" s="6"/>
      <c r="CR47" s="6"/>
      <c r="CS47" s="6"/>
      <c r="CT47" s="6"/>
      <c r="CU47" s="6"/>
      <c r="CV47" s="6"/>
      <c r="CW47" s="6"/>
      <c r="CX47" s="6"/>
      <c r="CY47" s="6"/>
      <c r="CZ47" s="7"/>
      <c r="DH47" s="5"/>
      <c r="DI47" s="6"/>
      <c r="DJ47" s="6"/>
      <c r="DK47" s="6"/>
      <c r="DL47" s="6"/>
      <c r="DM47" s="6"/>
      <c r="DN47" s="6"/>
      <c r="DO47" s="187"/>
      <c r="DP47" s="187"/>
      <c r="DQ47" s="187"/>
      <c r="DR47" s="187"/>
      <c r="DS47" s="187"/>
      <c r="DT47" s="187"/>
      <c r="DU47" s="187"/>
      <c r="DV47" s="187"/>
      <c r="DW47" s="187"/>
      <c r="DX47" s="6"/>
      <c r="DY47" s="6"/>
      <c r="DZ47" s="6"/>
      <c r="EA47" s="6"/>
      <c r="EB47" s="6"/>
      <c r="EC47" s="6"/>
      <c r="ED47" s="7"/>
      <c r="FJ47" s="100"/>
      <c r="FK47" s="89"/>
      <c r="FL47" s="89">
        <v>1420</v>
      </c>
      <c r="FM47" s="89">
        <v>240000</v>
      </c>
      <c r="FN47" s="145">
        <f t="shared" si="3"/>
        <v>-458.55999999999995</v>
      </c>
      <c r="FO47" s="145">
        <f t="shared" si="4"/>
        <v>210277.27359999996</v>
      </c>
      <c r="FP47" s="89">
        <f t="shared" si="0"/>
        <v>-215982.90000000002</v>
      </c>
      <c r="FQ47" s="89">
        <f t="shared" si="1"/>
        <v>46648613092.410011</v>
      </c>
      <c r="FR47" s="89">
        <f t="shared" si="2"/>
        <v>99041118.623999998</v>
      </c>
      <c r="FS47" s="89"/>
      <c r="FT47" s="89"/>
      <c r="FU47" s="89"/>
      <c r="FV47" s="139"/>
      <c r="FW47" s="139"/>
      <c r="FX47" s="139"/>
      <c r="FY47" s="139"/>
      <c r="GA47" s="139"/>
      <c r="GB47" s="139"/>
      <c r="GH47" s="139">
        <v>22</v>
      </c>
      <c r="GI47" s="139">
        <v>276531.02376928017</v>
      </c>
      <c r="GJ47" s="139">
        <v>2468.9762307198253</v>
      </c>
      <c r="GK47" s="139">
        <v>1.8719831449883227E-2</v>
      </c>
      <c r="GS47" s="139">
        <v>22</v>
      </c>
      <c r="GT47" s="139">
        <v>447123.8254215286</v>
      </c>
      <c r="GU47" s="139">
        <v>-210123.8254215286</v>
      </c>
      <c r="GV47" s="139">
        <v>-1.4420799179522117</v>
      </c>
      <c r="HC47" s="139">
        <v>22</v>
      </c>
      <c r="HD47" s="139">
        <v>384362.13479123835</v>
      </c>
      <c r="HE47" s="139">
        <v>-98362.13479123835</v>
      </c>
      <c r="HF47" s="139">
        <v>-0.60218836579491686</v>
      </c>
      <c r="HM47" s="139">
        <v>22</v>
      </c>
      <c r="HN47" s="139">
        <v>363842.98138924653</v>
      </c>
      <c r="HO47" s="139">
        <v>-147842.98138924653</v>
      </c>
      <c r="HP47" s="139">
        <v>-1.101335240342894</v>
      </c>
      <c r="HW47" s="139">
        <v>22</v>
      </c>
      <c r="HX47" s="139">
        <v>378295.55672082049</v>
      </c>
      <c r="HY47" s="139">
        <v>-109295.55672082049</v>
      </c>
      <c r="HZ47" s="139">
        <v>-0.65243590102340843</v>
      </c>
      <c r="IG47" s="139">
        <v>22</v>
      </c>
      <c r="IH47" s="139">
        <v>755188.84823330119</v>
      </c>
      <c r="II47" s="139">
        <v>84811.151766698807</v>
      </c>
      <c r="IJ47" s="139">
        <v>0.568494410674386</v>
      </c>
      <c r="JA47" s="139">
        <v>22</v>
      </c>
      <c r="JB47" s="139">
        <v>291940.80643409584</v>
      </c>
      <c r="JC47" s="139">
        <v>-42940.806434095837</v>
      </c>
      <c r="JD47" s="139">
        <v>-0.34559179551960756</v>
      </c>
      <c r="JK47" s="139">
        <v>22</v>
      </c>
      <c r="JL47" s="139">
        <v>406280.15546222415</v>
      </c>
      <c r="JM47" s="139">
        <v>-158780.15546222415</v>
      </c>
      <c r="JN47" s="139">
        <v>-1.1607201969035883</v>
      </c>
      <c r="JU47" s="139">
        <v>22</v>
      </c>
      <c r="JV47" s="139">
        <v>476683.72299292643</v>
      </c>
      <c r="JW47" s="139">
        <v>-134683.72299292643</v>
      </c>
      <c r="JX47" s="139">
        <v>-0.79261001346532944</v>
      </c>
      <c r="KE47" s="139">
        <v>22</v>
      </c>
      <c r="KF47" s="139">
        <v>713592.17249748204</v>
      </c>
      <c r="KG47" s="139">
        <v>-63592.172497482039</v>
      </c>
      <c r="KH47" s="139">
        <v>-0.44262204602114336</v>
      </c>
    </row>
    <row r="48" spans="2:304" ht="16" thickTop="1">
      <c r="B48" s="26">
        <v>380000</v>
      </c>
      <c r="C48" s="6">
        <v>2</v>
      </c>
      <c r="D48" s="6">
        <v>1</v>
      </c>
      <c r="E48" s="6">
        <v>1210</v>
      </c>
      <c r="F48" s="6">
        <v>4800</v>
      </c>
      <c r="G48" s="27">
        <v>8</v>
      </c>
      <c r="I48" s="55">
        <v>240000</v>
      </c>
      <c r="J48" s="6">
        <v>4</v>
      </c>
      <c r="K48" s="6">
        <v>1</v>
      </c>
      <c r="L48" s="6">
        <v>1910</v>
      </c>
      <c r="M48" s="6">
        <v>16320</v>
      </c>
      <c r="N48" s="27">
        <v>6</v>
      </c>
      <c r="P48" s="26">
        <v>382000</v>
      </c>
      <c r="Q48" s="57">
        <v>2</v>
      </c>
      <c r="R48" s="6">
        <v>2</v>
      </c>
      <c r="S48" s="6">
        <v>1650</v>
      </c>
      <c r="T48" s="6">
        <v>2710</v>
      </c>
      <c r="U48" s="27">
        <v>8</v>
      </c>
      <c r="W48" s="38">
        <v>252000</v>
      </c>
      <c r="X48" s="34">
        <v>4</v>
      </c>
      <c r="Y48" s="59">
        <v>1</v>
      </c>
      <c r="Z48" s="34">
        <v>1940</v>
      </c>
      <c r="AA48" s="34">
        <v>13370</v>
      </c>
      <c r="AB48" s="39">
        <v>8</v>
      </c>
      <c r="AD48" s="38">
        <v>313000</v>
      </c>
      <c r="AE48" s="34">
        <v>2</v>
      </c>
      <c r="AF48" s="34">
        <v>1</v>
      </c>
      <c r="AG48" s="34">
        <v>1180</v>
      </c>
      <c r="AH48" s="34">
        <v>4900</v>
      </c>
      <c r="AI48" s="62">
        <v>6</v>
      </c>
      <c r="AK48" s="38">
        <v>465000</v>
      </c>
      <c r="AL48" s="34">
        <v>3</v>
      </c>
      <c r="AM48" s="34">
        <v>1</v>
      </c>
      <c r="AN48" s="59">
        <v>900</v>
      </c>
      <c r="AO48" s="34">
        <v>8690</v>
      </c>
      <c r="AP48" s="39">
        <v>6</v>
      </c>
      <c r="AS48" s="38">
        <v>377000</v>
      </c>
      <c r="AT48" s="34">
        <v>2</v>
      </c>
      <c r="AU48" s="34">
        <v>1</v>
      </c>
      <c r="AV48" s="34">
        <v>1000</v>
      </c>
      <c r="AW48" s="59">
        <v>1251</v>
      </c>
      <c r="AX48" s="39">
        <v>7</v>
      </c>
      <c r="BO48" s="180"/>
      <c r="BP48" s="176">
        <v>9</v>
      </c>
      <c r="BQ48" s="177"/>
      <c r="BR48" s="70">
        <v>330000</v>
      </c>
      <c r="BS48" s="70">
        <f>_xlfn.QUARTILE.EXC(AD440:AD494,1)</f>
        <v>585000</v>
      </c>
      <c r="BT48" s="70">
        <f>MEDIAN(AD440:AD494)</f>
        <v>689000</v>
      </c>
      <c r="BU48" s="70">
        <f>_xlfn.QUARTILE.EXC(AD440:AD494,3)</f>
        <v>780000</v>
      </c>
      <c r="BV48" s="70">
        <f>MAX(AD440:AD494)</f>
        <v>995000</v>
      </c>
      <c r="BW48" s="72">
        <f>MIN(AG440:AG494)</f>
        <v>1100</v>
      </c>
      <c r="BX48" s="72">
        <f>_xlfn.QUARTILE.EXC(AG440:AG494,1)</f>
        <v>2340</v>
      </c>
      <c r="BY48" s="69">
        <f>MEDIAN(AG440:AG494)</f>
        <v>2800</v>
      </c>
      <c r="BZ48" s="69">
        <f>_xlfn.QUARTILE.EXC(AG440:AG494,3)</f>
        <v>3270</v>
      </c>
      <c r="CA48" s="85">
        <f>MAX(AG440:AG494)</f>
        <v>5440</v>
      </c>
      <c r="CB48" s="72">
        <f>MIN(AH440:AH494)</f>
        <v>638</v>
      </c>
      <c r="CC48" s="72">
        <f>_xlfn.QUARTILE.EXC(AH440:AH494,1)</f>
        <v>6222</v>
      </c>
      <c r="CD48" s="69">
        <f>MEDIAN(AH440:AH494)</f>
        <v>9692</v>
      </c>
      <c r="CE48" s="69">
        <f>_xlfn.QUARTILE.EXC(AH440:AH494,3)</f>
        <v>23786</v>
      </c>
      <c r="CF48" s="85">
        <f>MAX(AH440:AH494)</f>
        <v>247421</v>
      </c>
      <c r="CJ48" s="5"/>
      <c r="CK48" s="6"/>
      <c r="CL48" s="6"/>
      <c r="CM48" s="6"/>
      <c r="CN48" s="6"/>
      <c r="CO48" s="6"/>
      <c r="CP48" s="6"/>
      <c r="CQ48" s="6"/>
      <c r="CR48" s="6"/>
      <c r="CS48" s="6"/>
      <c r="CT48" s="6"/>
      <c r="CU48" s="6"/>
      <c r="CV48" s="6"/>
      <c r="CW48" s="6"/>
      <c r="CX48" s="6"/>
      <c r="CY48" s="6"/>
      <c r="CZ48" s="7"/>
      <c r="DH48" s="5"/>
      <c r="DI48" s="6"/>
      <c r="DJ48" s="6"/>
      <c r="DK48" s="6"/>
      <c r="DL48" s="6"/>
      <c r="DM48" s="6"/>
      <c r="DN48" s="6"/>
      <c r="DO48" s="187"/>
      <c r="DP48" s="187"/>
      <c r="DQ48" s="187"/>
      <c r="DR48" s="187"/>
      <c r="DS48" s="187"/>
      <c r="DT48" s="187"/>
      <c r="DU48" s="187"/>
      <c r="DV48" s="187"/>
      <c r="DW48" s="187"/>
      <c r="DX48" s="6"/>
      <c r="DY48" s="6"/>
      <c r="DZ48" s="6"/>
      <c r="EA48" s="6"/>
      <c r="EB48" s="6"/>
      <c r="EC48" s="6"/>
      <c r="ED48" s="7"/>
      <c r="EF48" s="2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4"/>
      <c r="FJ48" s="100"/>
      <c r="FK48" s="89"/>
      <c r="FL48" s="89">
        <v>1910</v>
      </c>
      <c r="FM48" s="89">
        <v>240000</v>
      </c>
      <c r="FN48" s="145">
        <f t="shared" si="3"/>
        <v>31.440000000000055</v>
      </c>
      <c r="FO48" s="145">
        <f t="shared" si="4"/>
        <v>988.47360000000344</v>
      </c>
      <c r="FP48" s="89">
        <f t="shared" si="0"/>
        <v>-215982.90000000002</v>
      </c>
      <c r="FQ48" s="89">
        <f t="shared" si="1"/>
        <v>46648613092.410011</v>
      </c>
      <c r="FR48" s="89">
        <f t="shared" si="2"/>
        <v>-6790502.3760000123</v>
      </c>
      <c r="FS48" s="89"/>
      <c r="FT48" s="89"/>
      <c r="FU48" s="89"/>
      <c r="FV48" s="139"/>
      <c r="FW48" s="139"/>
      <c r="FX48" s="139"/>
      <c r="FY48" s="139"/>
      <c r="GA48" s="139"/>
      <c r="GB48" s="139"/>
      <c r="GH48" s="139">
        <v>23</v>
      </c>
      <c r="GI48" s="139">
        <v>287204.55709161592</v>
      </c>
      <c r="GJ48" s="139">
        <v>-2204.5570916159195</v>
      </c>
      <c r="GK48" s="139">
        <v>-1.6714999789472624E-2</v>
      </c>
      <c r="GS48" s="139">
        <v>23</v>
      </c>
      <c r="GT48" s="139">
        <v>399832.32221940369</v>
      </c>
      <c r="GU48" s="139">
        <v>-159882.32221940369</v>
      </c>
      <c r="GV48" s="139">
        <v>-1.0972724565890375</v>
      </c>
      <c r="HC48" s="139">
        <v>23</v>
      </c>
      <c r="HD48" s="139">
        <v>349539.54311859282</v>
      </c>
      <c r="HE48" s="139">
        <v>-60749.543118592817</v>
      </c>
      <c r="HF48" s="139">
        <v>-0.37191819973219881</v>
      </c>
      <c r="HM48" s="139">
        <v>23</v>
      </c>
      <c r="HN48" s="139">
        <v>277481.80527860177</v>
      </c>
      <c r="HO48" s="139">
        <v>-60481.805278601765</v>
      </c>
      <c r="HP48" s="139">
        <v>-0.45055059717380652</v>
      </c>
      <c r="HW48" s="139">
        <v>23</v>
      </c>
      <c r="HX48" s="139">
        <v>394654.28346169018</v>
      </c>
      <c r="HY48" s="139">
        <v>-124704.28346169018</v>
      </c>
      <c r="HZ48" s="139">
        <v>-0.74441774197310273</v>
      </c>
      <c r="IG48" s="139">
        <v>23</v>
      </c>
      <c r="IH48" s="139">
        <v>671165.90794063755</v>
      </c>
      <c r="II48" s="139">
        <v>178834.09205936245</v>
      </c>
      <c r="IJ48" s="139">
        <v>1.1987360111962952</v>
      </c>
      <c r="JA48" s="139">
        <v>23</v>
      </c>
      <c r="JB48" s="139">
        <v>268786.2950426084</v>
      </c>
      <c r="JC48" s="139">
        <v>-3836.2950426083989</v>
      </c>
      <c r="JD48" s="139">
        <v>-3.0874876417441969E-2</v>
      </c>
      <c r="JK48" s="139">
        <v>23</v>
      </c>
      <c r="JL48" s="139">
        <v>421059.6282579049</v>
      </c>
      <c r="JM48" s="139">
        <v>-173059.6282579049</v>
      </c>
      <c r="JN48" s="139">
        <v>-1.2651064939621353</v>
      </c>
      <c r="JU48" s="139">
        <v>23</v>
      </c>
      <c r="JV48" s="139">
        <v>561014.53981640679</v>
      </c>
      <c r="JW48" s="139">
        <v>-211014.53981640679</v>
      </c>
      <c r="JX48" s="139">
        <v>-1.2418147755987303</v>
      </c>
      <c r="KE48" s="139">
        <v>23</v>
      </c>
      <c r="KF48" s="139">
        <v>660414.90792464791</v>
      </c>
      <c r="KG48" s="139">
        <v>-5414.9079246479087</v>
      </c>
      <c r="KH48" s="139">
        <v>-3.7689506907767005E-2</v>
      </c>
    </row>
    <row r="49" spans="2:294">
      <c r="B49" s="26">
        <v>667500</v>
      </c>
      <c r="C49" s="6">
        <v>4</v>
      </c>
      <c r="D49" s="6">
        <v>3</v>
      </c>
      <c r="E49" s="6">
        <v>1920</v>
      </c>
      <c r="F49" s="6">
        <v>4000</v>
      </c>
      <c r="G49" s="27">
        <v>8</v>
      </c>
      <c r="I49" s="55">
        <v>241000</v>
      </c>
      <c r="J49" s="6">
        <v>2</v>
      </c>
      <c r="K49" s="6">
        <v>2</v>
      </c>
      <c r="L49" s="6">
        <v>1470</v>
      </c>
      <c r="M49" s="6">
        <v>3128</v>
      </c>
      <c r="N49" s="27">
        <v>6</v>
      </c>
      <c r="P49" s="26">
        <v>395000</v>
      </c>
      <c r="Q49" s="57">
        <v>2</v>
      </c>
      <c r="R49" s="6">
        <v>1</v>
      </c>
      <c r="S49" s="6">
        <v>930</v>
      </c>
      <c r="T49" s="6">
        <v>6380</v>
      </c>
      <c r="U49" s="27">
        <v>7</v>
      </c>
      <c r="W49" s="38">
        <v>255000</v>
      </c>
      <c r="X49" s="34">
        <v>3</v>
      </c>
      <c r="Y49" s="59">
        <v>1</v>
      </c>
      <c r="Z49" s="34">
        <v>1710</v>
      </c>
      <c r="AA49" s="34">
        <v>12000</v>
      </c>
      <c r="AB49" s="39">
        <v>7</v>
      </c>
      <c r="AD49" s="38">
        <v>313000</v>
      </c>
      <c r="AE49" s="34">
        <v>3</v>
      </c>
      <c r="AF49" s="34">
        <v>1</v>
      </c>
      <c r="AG49" s="34">
        <v>1550</v>
      </c>
      <c r="AH49" s="34">
        <v>7260</v>
      </c>
      <c r="AI49" s="62">
        <v>6</v>
      </c>
      <c r="AK49" s="38">
        <v>265000</v>
      </c>
      <c r="AL49" s="34">
        <v>2</v>
      </c>
      <c r="AM49" s="34">
        <v>1</v>
      </c>
      <c r="AN49" s="59">
        <v>910</v>
      </c>
      <c r="AO49" s="34">
        <v>4600</v>
      </c>
      <c r="AP49" s="39">
        <v>5</v>
      </c>
      <c r="AS49" s="38">
        <v>455000</v>
      </c>
      <c r="AT49" s="34">
        <v>2</v>
      </c>
      <c r="AU49" s="34">
        <v>1</v>
      </c>
      <c r="AV49" s="34">
        <v>1200</v>
      </c>
      <c r="AW49" s="59">
        <v>1259</v>
      </c>
      <c r="AX49" s="39">
        <v>8</v>
      </c>
      <c r="BO49" s="181"/>
      <c r="BP49" s="151">
        <v>10</v>
      </c>
      <c r="BQ49" s="152"/>
      <c r="BR49" s="81">
        <v>486000</v>
      </c>
      <c r="BS49" s="70">
        <f>_xlfn.QUARTILE.EXC(AD495:AD504,1)</f>
        <v>555750</v>
      </c>
      <c r="BT49" s="70">
        <f>MEDIAN(AD495:AD504)</f>
        <v>823000</v>
      </c>
      <c r="BU49" s="70">
        <f>_xlfn.QUARTILE.EXC(AD495:AD504,3)</f>
        <v>896500</v>
      </c>
      <c r="BV49" s="70">
        <f>MAX(AD495:AD504)</f>
        <v>912000</v>
      </c>
      <c r="BW49" s="72">
        <f>MIN(AG495:AG504)</f>
        <v>2500</v>
      </c>
      <c r="BX49" s="72">
        <f>_xlfn.QUARTILE.EXC(AG495:AG504,1)</f>
        <v>3296.25</v>
      </c>
      <c r="BY49" s="69">
        <f>MEDIAN(AG495:AG504)</f>
        <v>3590</v>
      </c>
      <c r="BZ49" s="69">
        <f>_xlfn.QUARTILE.EXC(AG495:AG504,3)</f>
        <v>3810</v>
      </c>
      <c r="CA49" s="85">
        <f>MAX(AG495:AG504)</f>
        <v>4090</v>
      </c>
      <c r="CB49" s="72">
        <f>MIN(AH495:AH504)</f>
        <v>11225</v>
      </c>
      <c r="CC49" s="72">
        <f>_xlfn.QUARTILE.EXC(AH495:AH504,1)</f>
        <v>13778</v>
      </c>
      <c r="CD49" s="69">
        <f>MEDIAN(AH495:AH504)</f>
        <v>34627</v>
      </c>
      <c r="CE49" s="69">
        <f>_xlfn.QUARTILE.EXC(AH495:AH504,3)</f>
        <v>69425.25</v>
      </c>
      <c r="CF49" s="85">
        <f>MAX(AH495:AH504)</f>
        <v>206474</v>
      </c>
      <c r="CJ49" s="5"/>
      <c r="CK49" s="6"/>
      <c r="CL49" s="6"/>
      <c r="CM49" s="186" t="s">
        <v>113</v>
      </c>
      <c r="CN49" s="186"/>
      <c r="CO49" s="6"/>
      <c r="CP49" s="6"/>
      <c r="CQ49" s="6"/>
      <c r="CR49" s="6"/>
      <c r="CS49" s="186" t="s">
        <v>114</v>
      </c>
      <c r="CT49" s="186"/>
      <c r="CU49" s="6"/>
      <c r="CV49" s="6"/>
      <c r="CW49" s="6"/>
      <c r="CX49" s="6"/>
      <c r="CY49" s="6"/>
      <c r="CZ49" s="7"/>
      <c r="DH49" s="5"/>
      <c r="DI49" s="6"/>
      <c r="DJ49" s="6"/>
      <c r="DK49" s="6"/>
      <c r="DL49" s="6"/>
      <c r="DM49" s="6"/>
      <c r="DN49" s="6"/>
      <c r="DO49" s="187"/>
      <c r="DP49" s="187"/>
      <c r="DQ49" s="187"/>
      <c r="DR49" s="187"/>
      <c r="DS49" s="187"/>
      <c r="DT49" s="187"/>
      <c r="DU49" s="187"/>
      <c r="DV49" s="187"/>
      <c r="DW49" s="187"/>
      <c r="DX49" s="6"/>
      <c r="DY49" s="6"/>
      <c r="DZ49" s="6"/>
      <c r="EA49" s="6"/>
      <c r="EB49" s="6"/>
      <c r="EC49" s="6"/>
      <c r="ED49" s="7"/>
      <c r="EF49" s="5"/>
      <c r="EG49" s="6"/>
      <c r="EH49" s="6"/>
      <c r="EI49" s="6"/>
      <c r="EJ49" s="6"/>
      <c r="EK49" s="6"/>
      <c r="EL49" s="6"/>
      <c r="EM49" s="6"/>
      <c r="EN49" s="6"/>
      <c r="EO49" s="6"/>
      <c r="EP49" s="6"/>
      <c r="EQ49" s="6"/>
      <c r="ER49" s="6"/>
      <c r="ES49" s="6"/>
      <c r="ET49" s="6"/>
      <c r="EU49" s="6"/>
      <c r="EV49" s="6"/>
      <c r="EW49" s="6"/>
      <c r="EX49" s="6"/>
      <c r="EY49" s="6"/>
      <c r="EZ49" s="6"/>
      <c r="FA49" s="6"/>
      <c r="FB49" s="6"/>
      <c r="FC49" s="7"/>
      <c r="FJ49" s="100"/>
      <c r="FK49" s="89"/>
      <c r="FL49" s="89">
        <v>1470</v>
      </c>
      <c r="FM49" s="89">
        <v>241000</v>
      </c>
      <c r="FN49" s="145">
        <f t="shared" si="3"/>
        <v>-408.55999999999995</v>
      </c>
      <c r="FO49" s="145">
        <f t="shared" si="4"/>
        <v>166921.27359999996</v>
      </c>
      <c r="FP49" s="89">
        <f t="shared" si="0"/>
        <v>-214982.90000000002</v>
      </c>
      <c r="FQ49" s="89">
        <f t="shared" si="1"/>
        <v>46217647292.410011</v>
      </c>
      <c r="FR49" s="89">
        <f t="shared" si="2"/>
        <v>87833413.623999998</v>
      </c>
      <c r="FS49" s="89"/>
      <c r="FT49" s="89"/>
      <c r="FU49" s="89"/>
      <c r="FV49" s="139"/>
      <c r="FW49" s="139"/>
      <c r="FX49" s="139"/>
      <c r="FY49" s="139"/>
      <c r="GA49" s="139"/>
      <c r="GB49" s="139"/>
      <c r="GH49" s="139">
        <v>24</v>
      </c>
      <c r="GI49" s="139">
        <v>408882.83696624317</v>
      </c>
      <c r="GJ49" s="139">
        <v>-103882.83696624317</v>
      </c>
      <c r="GK49" s="139">
        <v>-0.7876419279973409</v>
      </c>
      <c r="GS49" s="139">
        <v>24</v>
      </c>
      <c r="GT49" s="139">
        <v>317072.19161568512</v>
      </c>
      <c r="GU49" s="139">
        <v>-77122.191615685122</v>
      </c>
      <c r="GV49" s="139">
        <v>-0.52928963926071315</v>
      </c>
      <c r="HC49" s="139">
        <v>24</v>
      </c>
      <c r="HD49" s="139">
        <v>397130.41840454168</v>
      </c>
      <c r="HE49" s="139">
        <v>-102130.41840454168</v>
      </c>
      <c r="HF49" s="139">
        <v>-0.62525838715794479</v>
      </c>
      <c r="HM49" s="139">
        <v>24</v>
      </c>
      <c r="HN49" s="139">
        <v>329596.30810399086</v>
      </c>
      <c r="HO49" s="139">
        <v>-110596.30810399086</v>
      </c>
      <c r="HP49" s="139">
        <v>-0.82387145079316559</v>
      </c>
      <c r="HW49" s="139">
        <v>24</v>
      </c>
      <c r="HX49" s="139">
        <v>419192.37357299484</v>
      </c>
      <c r="HY49" s="139">
        <v>-149192.37357299484</v>
      </c>
      <c r="HZ49" s="139">
        <v>-0.89059851652116739</v>
      </c>
      <c r="IG49" s="139">
        <v>24</v>
      </c>
      <c r="IH49" s="139">
        <v>795563.50785445119</v>
      </c>
      <c r="II49" s="139">
        <v>89180.492145548807</v>
      </c>
      <c r="IJ49" s="139">
        <v>0.59778237024063563</v>
      </c>
      <c r="JA49" s="139">
        <v>24</v>
      </c>
      <c r="JB49" s="139">
        <v>336706.1951243048</v>
      </c>
      <c r="JC49" s="139">
        <v>-71706.195124304795</v>
      </c>
      <c r="JD49" s="139">
        <v>-0.57709844739224947</v>
      </c>
      <c r="JK49" s="139">
        <v>24</v>
      </c>
      <c r="JL49" s="139">
        <v>336605.497996872</v>
      </c>
      <c r="JM49" s="139">
        <v>-87605.497996872</v>
      </c>
      <c r="JN49" s="139">
        <v>-0.640416748483147</v>
      </c>
      <c r="JU49" s="139">
        <v>24</v>
      </c>
      <c r="JV49" s="139">
        <v>567707.46178652439</v>
      </c>
      <c r="JW49" s="139">
        <v>-217707.46178652439</v>
      </c>
      <c r="JX49" s="139">
        <v>-1.2812024377079514</v>
      </c>
      <c r="KE49" s="139">
        <v>24</v>
      </c>
      <c r="KF49" s="139">
        <v>722455.04992628773</v>
      </c>
      <c r="KG49" s="139">
        <v>-65411.049926287727</v>
      </c>
      <c r="KH49" s="139">
        <v>-0.45528201999878232</v>
      </c>
    </row>
    <row r="50" spans="2:294">
      <c r="B50" s="26">
        <v>325000</v>
      </c>
      <c r="C50" s="6">
        <v>3</v>
      </c>
      <c r="D50" s="6">
        <v>2</v>
      </c>
      <c r="E50" s="6">
        <v>1890</v>
      </c>
      <c r="F50" s="6">
        <v>9646</v>
      </c>
      <c r="G50" s="27">
        <v>8</v>
      </c>
      <c r="I50" s="55">
        <v>241000</v>
      </c>
      <c r="J50" s="6">
        <v>3</v>
      </c>
      <c r="K50" s="6">
        <v>2</v>
      </c>
      <c r="L50" s="6">
        <v>1520</v>
      </c>
      <c r="M50" s="6">
        <v>7131</v>
      </c>
      <c r="N50" s="27">
        <v>8</v>
      </c>
      <c r="P50" s="26">
        <v>400000</v>
      </c>
      <c r="Q50" s="57">
        <v>2</v>
      </c>
      <c r="R50" s="6">
        <v>1</v>
      </c>
      <c r="S50" s="6">
        <v>1470</v>
      </c>
      <c r="T50" s="6">
        <v>6120</v>
      </c>
      <c r="U50" s="27">
        <v>7</v>
      </c>
      <c r="W50" s="38">
        <v>258800</v>
      </c>
      <c r="X50" s="34">
        <v>2</v>
      </c>
      <c r="Y50" s="59">
        <v>1</v>
      </c>
      <c r="Z50" s="34">
        <v>1290</v>
      </c>
      <c r="AA50" s="34">
        <v>1624</v>
      </c>
      <c r="AB50" s="39">
        <v>8</v>
      </c>
      <c r="AD50" s="38">
        <v>319950</v>
      </c>
      <c r="AE50" s="34">
        <v>2</v>
      </c>
      <c r="AF50" s="34">
        <v>1</v>
      </c>
      <c r="AG50" s="34">
        <v>1240</v>
      </c>
      <c r="AH50" s="34">
        <v>5500</v>
      </c>
      <c r="AI50" s="62">
        <v>6</v>
      </c>
      <c r="AK50" s="38">
        <v>427000</v>
      </c>
      <c r="AL50" s="34">
        <v>2</v>
      </c>
      <c r="AM50" s="34">
        <v>1</v>
      </c>
      <c r="AN50" s="59">
        <v>920</v>
      </c>
      <c r="AO50" s="34">
        <v>3780</v>
      </c>
      <c r="AP50" s="39">
        <v>6</v>
      </c>
      <c r="AS50" s="38">
        <v>385000</v>
      </c>
      <c r="AT50" s="34">
        <v>3</v>
      </c>
      <c r="AU50" s="34">
        <v>2</v>
      </c>
      <c r="AV50" s="34">
        <v>1320</v>
      </c>
      <c r="AW50" s="59">
        <v>1297</v>
      </c>
      <c r="AX50" s="39">
        <v>7</v>
      </c>
      <c r="CB50" s="6"/>
      <c r="CC50" s="6"/>
      <c r="CD50" s="6"/>
      <c r="CE50" s="6"/>
      <c r="CF50" s="6"/>
      <c r="CJ50" s="5"/>
      <c r="CK50" s="6"/>
      <c r="CL50" s="6"/>
      <c r="CM50" s="139"/>
      <c r="CN50" s="139"/>
      <c r="CO50" s="83"/>
      <c r="CP50" s="83"/>
      <c r="CQ50" s="83"/>
      <c r="CR50" s="6"/>
      <c r="CS50" s="139"/>
      <c r="CT50" s="139"/>
      <c r="CU50" s="6"/>
      <c r="CV50" s="6"/>
      <c r="CW50" s="6"/>
      <c r="CX50" s="6"/>
      <c r="CY50" s="6"/>
      <c r="CZ50" s="7"/>
      <c r="DH50" s="5"/>
      <c r="DI50" s="6"/>
      <c r="DJ50" s="6"/>
      <c r="DK50" s="6"/>
      <c r="DL50" s="6"/>
      <c r="DM50" s="6"/>
      <c r="DN50" s="6"/>
      <c r="DO50" s="187"/>
      <c r="DP50" s="187"/>
      <c r="DQ50" s="187"/>
      <c r="DR50" s="187"/>
      <c r="DS50" s="187"/>
      <c r="DT50" s="187"/>
      <c r="DU50" s="187"/>
      <c r="DV50" s="187"/>
      <c r="DW50" s="187"/>
      <c r="DX50" s="6"/>
      <c r="DY50" s="6"/>
      <c r="DZ50" s="6"/>
      <c r="EA50" s="6"/>
      <c r="EB50" s="6"/>
      <c r="EC50" s="6"/>
      <c r="ED50" s="7"/>
      <c r="EF50" s="5"/>
      <c r="EG50" s="6"/>
      <c r="EH50" s="6"/>
      <c r="EI50" s="6"/>
      <c r="EJ50" s="6"/>
      <c r="EK50" s="6"/>
      <c r="EL50" s="6"/>
      <c r="EM50" s="6"/>
      <c r="EN50" s="6"/>
      <c r="EO50" s="6"/>
      <c r="EP50" s="6"/>
      <c r="EQ50" s="6"/>
      <c r="ER50" s="6"/>
      <c r="ES50" s="6"/>
      <c r="ET50" s="6"/>
      <c r="EU50" s="6"/>
      <c r="EV50" s="6"/>
      <c r="EW50" s="6"/>
      <c r="EX50" s="6"/>
      <c r="EY50" s="6"/>
      <c r="EZ50" s="6"/>
      <c r="FA50" s="6"/>
      <c r="FB50" s="6"/>
      <c r="FC50" s="7"/>
      <c r="FJ50" s="100"/>
      <c r="FK50" s="89"/>
      <c r="FL50" s="89">
        <v>1520</v>
      </c>
      <c r="FM50" s="89">
        <v>241000</v>
      </c>
      <c r="FN50" s="145">
        <f t="shared" si="3"/>
        <v>-358.55999999999995</v>
      </c>
      <c r="FO50" s="145">
        <f t="shared" si="4"/>
        <v>128565.27359999996</v>
      </c>
      <c r="FP50" s="89">
        <f t="shared" si="0"/>
        <v>-214982.90000000002</v>
      </c>
      <c r="FQ50" s="89">
        <f t="shared" si="1"/>
        <v>46217647292.410011</v>
      </c>
      <c r="FR50" s="89">
        <f t="shared" si="2"/>
        <v>77084268.623999998</v>
      </c>
      <c r="FS50" s="89"/>
      <c r="FT50" s="89"/>
      <c r="FU50" s="89"/>
      <c r="FV50" s="139"/>
      <c r="FW50" s="139"/>
      <c r="FX50" s="139"/>
      <c r="FY50" s="139"/>
      <c r="GA50" s="139"/>
      <c r="GB50" s="139"/>
      <c r="GH50" s="139">
        <v>25</v>
      </c>
      <c r="GI50" s="139">
        <v>366188.70367690024</v>
      </c>
      <c r="GJ50" s="139">
        <v>-60188.703676900244</v>
      </c>
      <c r="GK50" s="139">
        <v>-0.45635205961057218</v>
      </c>
      <c r="GS50" s="139">
        <v>25</v>
      </c>
      <c r="GT50" s="139">
        <v>380127.52921851835</v>
      </c>
      <c r="GU50" s="139">
        <v>-140127.52921851835</v>
      </c>
      <c r="GV50" s="139">
        <v>-0.96169530243847889</v>
      </c>
      <c r="HC50" s="139">
        <v>25</v>
      </c>
      <c r="HD50" s="139">
        <v>384362.13479123835</v>
      </c>
      <c r="HE50" s="139">
        <v>-84862.13479123835</v>
      </c>
      <c r="HF50" s="139">
        <v>-0.51953925538789547</v>
      </c>
      <c r="HM50" s="139">
        <v>25</v>
      </c>
      <c r="HN50" s="139">
        <v>331085.29389900196</v>
      </c>
      <c r="HO50" s="139">
        <v>-111585.29389900196</v>
      </c>
      <c r="HP50" s="139">
        <v>-0.83123875966376093</v>
      </c>
      <c r="HW50" s="139">
        <v>25</v>
      </c>
      <c r="HX50" s="139">
        <v>571328.53226308338</v>
      </c>
      <c r="HY50" s="139">
        <v>-301328.53226308338</v>
      </c>
      <c r="HZ50" s="139">
        <v>-1.7987698525870151</v>
      </c>
      <c r="IG50" s="139">
        <v>25</v>
      </c>
      <c r="IH50" s="139">
        <v>733364.70789754437</v>
      </c>
      <c r="II50" s="139">
        <v>205635.29210245563</v>
      </c>
      <c r="IJ50" s="139">
        <v>1.3783861174202641</v>
      </c>
      <c r="JA50" s="139">
        <v>25</v>
      </c>
      <c r="JB50" s="139">
        <v>261068.1245787793</v>
      </c>
      <c r="JC50" s="139">
        <v>17931.875421220699</v>
      </c>
      <c r="JD50" s="139">
        <v>0.1443174811671202</v>
      </c>
      <c r="JK50" s="139">
        <v>25</v>
      </c>
      <c r="JL50" s="139">
        <v>422115.30488616787</v>
      </c>
      <c r="JM50" s="139">
        <v>-172115.30488616787</v>
      </c>
      <c r="JN50" s="139">
        <v>-1.2582032685131337</v>
      </c>
      <c r="JU50" s="139">
        <v>25</v>
      </c>
      <c r="JV50" s="139">
        <v>455266.37268855044</v>
      </c>
      <c r="JW50" s="139">
        <v>-105266.37268855044</v>
      </c>
      <c r="JX50" s="139">
        <v>-0.61948971427304811</v>
      </c>
      <c r="KE50" s="139">
        <v>25</v>
      </c>
      <c r="KF50" s="139">
        <v>615509.66228536586</v>
      </c>
      <c r="KG50" s="139">
        <v>44440.337714634137</v>
      </c>
      <c r="KH50" s="139">
        <v>0.30931909435710497</v>
      </c>
    </row>
    <row r="51" spans="2:294" ht="16" thickBot="1">
      <c r="B51" s="26">
        <v>340000</v>
      </c>
      <c r="C51" s="6">
        <v>3</v>
      </c>
      <c r="D51" s="6">
        <v>1</v>
      </c>
      <c r="E51" s="6">
        <v>1740</v>
      </c>
      <c r="F51" s="6">
        <v>46580</v>
      </c>
      <c r="G51" s="27">
        <v>7</v>
      </c>
      <c r="I51" s="55">
        <v>243000</v>
      </c>
      <c r="J51" s="6">
        <v>3</v>
      </c>
      <c r="K51" s="6">
        <v>1</v>
      </c>
      <c r="L51" s="6">
        <v>1480</v>
      </c>
      <c r="M51" s="6">
        <v>15416</v>
      </c>
      <c r="N51" s="27">
        <v>8</v>
      </c>
      <c r="P51" s="26">
        <v>404500</v>
      </c>
      <c r="Q51" s="57">
        <v>2</v>
      </c>
      <c r="R51" s="6">
        <v>1</v>
      </c>
      <c r="S51" s="6">
        <v>800</v>
      </c>
      <c r="T51" s="6">
        <v>5080</v>
      </c>
      <c r="U51" s="27">
        <v>7</v>
      </c>
      <c r="W51" s="38">
        <v>259000</v>
      </c>
      <c r="X51" s="34">
        <v>4</v>
      </c>
      <c r="Y51" s="59">
        <v>1</v>
      </c>
      <c r="Z51" s="34">
        <v>1260</v>
      </c>
      <c r="AA51" s="34">
        <v>7248</v>
      </c>
      <c r="AB51" s="39">
        <v>7</v>
      </c>
      <c r="AD51" s="38">
        <v>322500</v>
      </c>
      <c r="AE51" s="34">
        <v>2</v>
      </c>
      <c r="AF51" s="34">
        <v>1</v>
      </c>
      <c r="AG51" s="34">
        <v>1130</v>
      </c>
      <c r="AH51" s="34">
        <v>8184</v>
      </c>
      <c r="AI51" s="62">
        <v>6</v>
      </c>
      <c r="AK51" s="38">
        <v>319950</v>
      </c>
      <c r="AL51" s="34">
        <v>2</v>
      </c>
      <c r="AM51" s="34">
        <v>1</v>
      </c>
      <c r="AN51" s="59">
        <v>920</v>
      </c>
      <c r="AO51" s="34">
        <v>8341</v>
      </c>
      <c r="AP51" s="39">
        <v>7</v>
      </c>
      <c r="AS51" s="38">
        <v>547000</v>
      </c>
      <c r="AT51" s="34">
        <v>3</v>
      </c>
      <c r="AU51" s="34">
        <v>2</v>
      </c>
      <c r="AV51" s="34">
        <v>1570</v>
      </c>
      <c r="AW51" s="59">
        <v>1452</v>
      </c>
      <c r="AX51" s="39">
        <v>9</v>
      </c>
      <c r="CJ51" s="5"/>
      <c r="CK51" s="6"/>
      <c r="CL51" s="6"/>
      <c r="CM51" s="139" t="s">
        <v>100</v>
      </c>
      <c r="CN51" s="139">
        <v>455982.94199999998</v>
      </c>
      <c r="CO51" s="142" t="s">
        <v>100</v>
      </c>
      <c r="CP51" s="142">
        <v>455982.94199999998</v>
      </c>
      <c r="CQ51" s="83"/>
      <c r="CR51" s="6"/>
      <c r="CS51" s="139" t="s">
        <v>100</v>
      </c>
      <c r="CT51" s="139">
        <v>1878.56</v>
      </c>
      <c r="CU51" s="6"/>
      <c r="CV51" s="6"/>
      <c r="CW51" s="6"/>
      <c r="CX51" s="6"/>
      <c r="CY51" s="6"/>
      <c r="CZ51" s="7"/>
      <c r="DH51" s="5"/>
      <c r="DI51" s="6"/>
      <c r="DJ51" s="6"/>
      <c r="DK51" s="6"/>
      <c r="DL51" s="6"/>
      <c r="DM51" s="6"/>
      <c r="DN51" s="6"/>
      <c r="DO51" s="187"/>
      <c r="DP51" s="187"/>
      <c r="DQ51" s="187"/>
      <c r="DR51" s="187"/>
      <c r="DS51" s="187"/>
      <c r="DT51" s="187"/>
      <c r="DU51" s="187"/>
      <c r="DV51" s="187"/>
      <c r="DW51" s="187"/>
      <c r="DX51" s="6"/>
      <c r="DY51" s="6"/>
      <c r="DZ51" s="6"/>
      <c r="EA51" s="6"/>
      <c r="EB51" s="6"/>
      <c r="EC51" s="6"/>
      <c r="ED51" s="7"/>
      <c r="EF51" s="5"/>
      <c r="EG51" s="6"/>
      <c r="EH51" s="6"/>
      <c r="EI51" s="6"/>
      <c r="EJ51" s="6"/>
      <c r="EK51" s="6"/>
      <c r="EL51" s="6"/>
      <c r="EM51" s="6"/>
      <c r="EN51" s="6"/>
      <c r="EO51" s="6"/>
      <c r="EP51" s="6"/>
      <c r="EQ51" s="6"/>
      <c r="ER51" s="6"/>
      <c r="ES51" s="6"/>
      <c r="ET51" s="6"/>
      <c r="EU51" s="6"/>
      <c r="EV51" s="6"/>
      <c r="EW51" s="6"/>
      <c r="EX51" s="6"/>
      <c r="EY51" s="6"/>
      <c r="EZ51" s="6"/>
      <c r="FA51" s="6"/>
      <c r="FB51" s="6"/>
      <c r="FC51" s="7"/>
      <c r="FJ51" s="100"/>
      <c r="FK51" s="89"/>
      <c r="FL51" s="89">
        <v>1480</v>
      </c>
      <c r="FM51" s="89">
        <v>243000</v>
      </c>
      <c r="FN51" s="145">
        <f t="shared" si="3"/>
        <v>-398.55999999999995</v>
      </c>
      <c r="FO51" s="145">
        <f t="shared" si="4"/>
        <v>158850.07359999995</v>
      </c>
      <c r="FP51" s="89">
        <f t="shared" si="0"/>
        <v>-212982.90000000002</v>
      </c>
      <c r="FQ51" s="89">
        <f t="shared" si="1"/>
        <v>45361715692.410011</v>
      </c>
      <c r="FR51" s="89">
        <f t="shared" si="2"/>
        <v>84886464.623999998</v>
      </c>
      <c r="FS51" s="89"/>
      <c r="FT51" s="89"/>
      <c r="FU51" s="89"/>
      <c r="FV51" s="139"/>
      <c r="FW51" s="139"/>
      <c r="FX51" s="139"/>
      <c r="FY51" s="139"/>
      <c r="GA51" s="139"/>
      <c r="GB51" s="139"/>
      <c r="GH51" s="139">
        <v>26</v>
      </c>
      <c r="GI51" s="139">
        <v>349111.0503611631</v>
      </c>
      <c r="GJ51" s="139">
        <v>-42223.050361163099</v>
      </c>
      <c r="GK51" s="139">
        <v>-0.32013608564812401</v>
      </c>
      <c r="GS51" s="139">
        <v>26</v>
      </c>
      <c r="GT51" s="139">
        <v>391950.40501904953</v>
      </c>
      <c r="GU51" s="139">
        <v>-150950.40501904953</v>
      </c>
      <c r="GV51" s="139">
        <v>-1.0359727044186062</v>
      </c>
      <c r="HC51" s="139">
        <v>26</v>
      </c>
      <c r="HD51" s="139">
        <v>500437.44036672334</v>
      </c>
      <c r="HE51" s="139">
        <v>-197437.44036672334</v>
      </c>
      <c r="HF51" s="139">
        <v>-1.2087428746184459</v>
      </c>
      <c r="HM51" s="139">
        <v>26</v>
      </c>
      <c r="HN51" s="139">
        <v>335552.25128403527</v>
      </c>
      <c r="HO51" s="139">
        <v>-115652.25128403527</v>
      </c>
      <c r="HP51" s="139">
        <v>-0.86153497966028059</v>
      </c>
      <c r="HW51" s="139">
        <v>26</v>
      </c>
      <c r="HX51" s="139">
        <v>417556.50089890783</v>
      </c>
      <c r="HY51" s="139">
        <v>-147556.50089890783</v>
      </c>
      <c r="HZ51" s="139">
        <v>-0.8808332333376635</v>
      </c>
      <c r="IG51" s="146">
        <v>26</v>
      </c>
      <c r="IH51" s="146">
        <v>668983.49390706187</v>
      </c>
      <c r="II51" s="146">
        <v>281016.50609293813</v>
      </c>
      <c r="IJ51" s="146">
        <v>1.88367107029206</v>
      </c>
      <c r="JA51" s="139">
        <v>26</v>
      </c>
      <c r="JB51" s="139">
        <v>317410.76896473195</v>
      </c>
      <c r="JC51" s="139">
        <v>-37510.768964731949</v>
      </c>
      <c r="JD51" s="139">
        <v>-0.30189032471336358</v>
      </c>
      <c r="JK51" s="139">
        <v>26</v>
      </c>
      <c r="JL51" s="139">
        <v>402057.44894917251</v>
      </c>
      <c r="JM51" s="139">
        <v>-150057.44894917251</v>
      </c>
      <c r="JN51" s="139">
        <v>-1.0969551653611529</v>
      </c>
      <c r="JU51" s="139">
        <v>26</v>
      </c>
      <c r="JV51" s="139">
        <v>443219.11314233893</v>
      </c>
      <c r="JW51" s="139">
        <v>-87219.113142338931</v>
      </c>
      <c r="JX51" s="139">
        <v>-0.51328208714436929</v>
      </c>
      <c r="KE51" s="139">
        <v>26</v>
      </c>
      <c r="KF51" s="139">
        <v>664550.91739142395</v>
      </c>
      <c r="KG51" s="139">
        <v>7449.0826085760491</v>
      </c>
      <c r="KH51" s="139">
        <v>5.1848019271852959E-2</v>
      </c>
    </row>
    <row r="52" spans="2:294">
      <c r="B52" s="26">
        <v>219900</v>
      </c>
      <c r="C52" s="6">
        <v>4</v>
      </c>
      <c r="D52" s="6">
        <v>1</v>
      </c>
      <c r="E52" s="6">
        <v>1120</v>
      </c>
      <c r="F52" s="6">
        <v>5427</v>
      </c>
      <c r="G52" s="27">
        <v>6</v>
      </c>
      <c r="I52" s="55">
        <v>244615</v>
      </c>
      <c r="J52" s="6">
        <v>3</v>
      </c>
      <c r="K52" s="6">
        <v>2</v>
      </c>
      <c r="L52" s="6">
        <v>2060</v>
      </c>
      <c r="M52" s="6">
        <v>4030</v>
      </c>
      <c r="N52" s="27">
        <v>7</v>
      </c>
      <c r="P52" s="26">
        <v>410000</v>
      </c>
      <c r="Q52" s="57">
        <v>2</v>
      </c>
      <c r="R52" s="6">
        <v>1</v>
      </c>
      <c r="S52" s="6">
        <v>1180</v>
      </c>
      <c r="T52" s="6">
        <v>1034</v>
      </c>
      <c r="U52" s="27">
        <v>7</v>
      </c>
      <c r="W52" s="38">
        <v>260000</v>
      </c>
      <c r="X52" s="34">
        <v>3</v>
      </c>
      <c r="Y52" s="59">
        <v>1</v>
      </c>
      <c r="Z52" s="34">
        <v>1690</v>
      </c>
      <c r="AA52" s="34">
        <v>13184</v>
      </c>
      <c r="AB52" s="39">
        <v>7</v>
      </c>
      <c r="AD52" s="38">
        <v>350000</v>
      </c>
      <c r="AE52" s="34">
        <v>3</v>
      </c>
      <c r="AF52" s="34">
        <v>1</v>
      </c>
      <c r="AG52" s="34">
        <v>1250</v>
      </c>
      <c r="AH52" s="34">
        <v>219978</v>
      </c>
      <c r="AI52" s="62">
        <v>6</v>
      </c>
      <c r="AK52" s="38">
        <v>412133</v>
      </c>
      <c r="AL52" s="34">
        <v>2</v>
      </c>
      <c r="AM52" s="34">
        <v>1</v>
      </c>
      <c r="AN52" s="59">
        <v>920</v>
      </c>
      <c r="AO52" s="34">
        <v>4400</v>
      </c>
      <c r="AP52" s="39">
        <v>7</v>
      </c>
      <c r="AS52" s="38">
        <v>509500</v>
      </c>
      <c r="AT52" s="34">
        <v>2</v>
      </c>
      <c r="AU52" s="34">
        <v>2</v>
      </c>
      <c r="AV52" s="34">
        <v>1590</v>
      </c>
      <c r="AW52" s="59">
        <v>1485</v>
      </c>
      <c r="AX52" s="39">
        <v>8</v>
      </c>
      <c r="BT52" s="183" t="s">
        <v>85</v>
      </c>
      <c r="BU52" s="183"/>
      <c r="BV52" s="183"/>
      <c r="BW52" s="183"/>
      <c r="BX52" s="183"/>
      <c r="BY52" s="183"/>
      <c r="CJ52" s="5"/>
      <c r="CK52" s="6"/>
      <c r="CL52" s="6"/>
      <c r="CM52" s="139" t="s">
        <v>101</v>
      </c>
      <c r="CN52" s="139">
        <v>8508.8804296401449</v>
      </c>
      <c r="CO52" s="142" t="s">
        <v>99</v>
      </c>
      <c r="CP52" s="142">
        <v>16717.647464513888</v>
      </c>
      <c r="CQ52" s="83"/>
      <c r="CR52" s="6"/>
      <c r="CS52" s="139" t="s">
        <v>101</v>
      </c>
      <c r="CT52" s="139">
        <v>31.951043914314113</v>
      </c>
      <c r="CU52" s="6"/>
      <c r="CV52" s="6"/>
      <c r="CW52" s="6"/>
      <c r="CX52" s="6"/>
      <c r="CY52" s="6"/>
      <c r="CZ52" s="7"/>
      <c r="DH52" s="5"/>
      <c r="DI52" s="6"/>
      <c r="DJ52" s="6"/>
      <c r="DK52" s="6"/>
      <c r="DL52" s="6"/>
      <c r="DM52" s="6"/>
      <c r="DN52" s="6"/>
      <c r="DO52" s="187"/>
      <c r="DP52" s="187"/>
      <c r="DQ52" s="187"/>
      <c r="DR52" s="187"/>
      <c r="DS52" s="187"/>
      <c r="DT52" s="187"/>
      <c r="DU52" s="187"/>
      <c r="DV52" s="187"/>
      <c r="DW52" s="187"/>
      <c r="DX52" s="6"/>
      <c r="DY52" s="6"/>
      <c r="DZ52" s="6"/>
      <c r="EA52" s="6"/>
      <c r="EB52" s="6"/>
      <c r="EC52" s="6"/>
      <c r="ED52" s="7"/>
      <c r="EF52" s="5"/>
      <c r="EG52" s="6"/>
      <c r="EH52" s="6"/>
      <c r="EI52" s="6"/>
      <c r="EJ52" s="6"/>
      <c r="EK52" s="6"/>
      <c r="EL52" s="6"/>
      <c r="EM52" s="6"/>
      <c r="EN52" s="6"/>
      <c r="EO52" s="6"/>
      <c r="EP52" s="6"/>
      <c r="EQ52" s="6"/>
      <c r="ER52" s="6"/>
      <c r="ES52" s="6"/>
      <c r="ET52" s="6"/>
      <c r="EU52" s="6"/>
      <c r="EV52" s="6"/>
      <c r="EW52" s="6"/>
      <c r="EX52" s="6"/>
      <c r="EY52" s="6"/>
      <c r="EZ52" s="6"/>
      <c r="FA52" s="6"/>
      <c r="FB52" s="6"/>
      <c r="FC52" s="7"/>
      <c r="FJ52" s="100"/>
      <c r="FK52" s="89"/>
      <c r="FL52" s="89">
        <v>2060</v>
      </c>
      <c r="FM52" s="89">
        <v>244615</v>
      </c>
      <c r="FN52" s="145">
        <f t="shared" si="3"/>
        <v>181.44000000000005</v>
      </c>
      <c r="FO52" s="145">
        <f t="shared" si="4"/>
        <v>32920.473600000019</v>
      </c>
      <c r="FP52" s="89">
        <f t="shared" si="0"/>
        <v>-211367.90000000002</v>
      </c>
      <c r="FQ52" s="89">
        <f t="shared" si="1"/>
        <v>44676389150.410011</v>
      </c>
      <c r="FR52" s="89">
        <f t="shared" si="2"/>
        <v>-38350591.776000015</v>
      </c>
      <c r="FS52" s="89"/>
      <c r="FT52" s="89"/>
      <c r="FU52" s="89"/>
      <c r="FV52" s="139"/>
      <c r="FW52" s="139"/>
      <c r="FX52" s="139"/>
      <c r="FY52" s="139"/>
      <c r="GA52" s="139"/>
      <c r="GB52" s="139"/>
      <c r="GH52" s="139">
        <v>27</v>
      </c>
      <c r="GI52" s="139">
        <v>385401.06365710456</v>
      </c>
      <c r="GJ52" s="139">
        <v>-72401.063657104562</v>
      </c>
      <c r="GK52" s="139">
        <v>-0.5489464384426731</v>
      </c>
      <c r="GS52" s="139">
        <v>27</v>
      </c>
      <c r="GT52" s="139">
        <v>384068.48781869537</v>
      </c>
      <c r="GU52" s="139">
        <v>-141068.48781869537</v>
      </c>
      <c r="GV52" s="139">
        <v>-0.96815310177759506</v>
      </c>
      <c r="HC52" s="139">
        <v>27</v>
      </c>
      <c r="HD52" s="139">
        <v>550183.99989907397</v>
      </c>
      <c r="HE52" s="139">
        <v>-245283.99989907397</v>
      </c>
      <c r="HF52" s="139">
        <v>-1.5016669917581027</v>
      </c>
      <c r="HM52" s="139">
        <v>27</v>
      </c>
      <c r="HN52" s="139">
        <v>302794.56379379076</v>
      </c>
      <c r="HO52" s="139">
        <v>-77794.56379379076</v>
      </c>
      <c r="HP52" s="139">
        <v>-0.57951952678517205</v>
      </c>
      <c r="HW52" s="139">
        <v>27</v>
      </c>
      <c r="HX52" s="139">
        <v>499350.13460325653</v>
      </c>
      <c r="HY52" s="139">
        <v>-222350.13460325653</v>
      </c>
      <c r="HZ52" s="139">
        <v>-1.3273111438840088</v>
      </c>
      <c r="JA52" s="139">
        <v>27</v>
      </c>
      <c r="JB52" s="139">
        <v>369894.32811877003</v>
      </c>
      <c r="JC52" s="139">
        <v>-89894.328118770034</v>
      </c>
      <c r="JD52" s="139">
        <v>-0.72347831448565625</v>
      </c>
      <c r="JK52" s="139">
        <v>27</v>
      </c>
      <c r="JL52" s="139">
        <v>402057.44894917251</v>
      </c>
      <c r="JM52" s="139">
        <v>-150057.44894917251</v>
      </c>
      <c r="JN52" s="139">
        <v>-1.0969551653611529</v>
      </c>
      <c r="JU52" s="139">
        <v>27</v>
      </c>
      <c r="JV52" s="139">
        <v>478022.30738694989</v>
      </c>
      <c r="JW52" s="139">
        <v>-118072.30738694989</v>
      </c>
      <c r="JX52" s="139">
        <v>-0.69485228851869474</v>
      </c>
      <c r="KE52" s="139">
        <v>27</v>
      </c>
      <c r="KF52" s="139">
        <v>756724.84265100304</v>
      </c>
      <c r="KG52" s="139">
        <v>-68724.84265100304</v>
      </c>
      <c r="KH52" s="139">
        <v>-0.47834708694489975</v>
      </c>
    </row>
    <row r="53" spans="2:294">
      <c r="B53" s="26">
        <v>365000</v>
      </c>
      <c r="C53" s="6">
        <v>3</v>
      </c>
      <c r="D53" s="6">
        <v>1</v>
      </c>
      <c r="E53" s="6">
        <v>1640</v>
      </c>
      <c r="F53" s="6">
        <v>8301</v>
      </c>
      <c r="G53" s="27">
        <v>7</v>
      </c>
      <c r="I53" s="55">
        <v>245000</v>
      </c>
      <c r="J53" s="6">
        <v>2</v>
      </c>
      <c r="K53" s="6">
        <v>1</v>
      </c>
      <c r="L53" s="6">
        <v>990</v>
      </c>
      <c r="M53" s="6">
        <v>4800</v>
      </c>
      <c r="N53" s="27">
        <v>6</v>
      </c>
      <c r="P53" s="26">
        <v>412133</v>
      </c>
      <c r="Q53" s="57">
        <v>2</v>
      </c>
      <c r="R53" s="6">
        <v>1</v>
      </c>
      <c r="S53" s="6">
        <v>920</v>
      </c>
      <c r="T53" s="6">
        <v>4400</v>
      </c>
      <c r="U53" s="27">
        <v>7</v>
      </c>
      <c r="W53" s="38">
        <v>261000</v>
      </c>
      <c r="X53" s="34">
        <v>3</v>
      </c>
      <c r="Y53" s="59">
        <v>1</v>
      </c>
      <c r="Z53" s="34">
        <v>1810</v>
      </c>
      <c r="AA53" s="34">
        <v>29308</v>
      </c>
      <c r="AB53" s="39">
        <v>7</v>
      </c>
      <c r="AD53" s="38">
        <v>364000</v>
      </c>
      <c r="AE53" s="34">
        <v>4</v>
      </c>
      <c r="AF53" s="34">
        <v>1</v>
      </c>
      <c r="AG53" s="34">
        <v>1020</v>
      </c>
      <c r="AH53" s="34">
        <v>11383</v>
      </c>
      <c r="AI53" s="62">
        <v>6</v>
      </c>
      <c r="AK53" s="38">
        <v>395000</v>
      </c>
      <c r="AL53" s="34">
        <v>2</v>
      </c>
      <c r="AM53" s="34">
        <v>1</v>
      </c>
      <c r="AN53" s="59">
        <v>930</v>
      </c>
      <c r="AO53" s="34">
        <v>6380</v>
      </c>
      <c r="AP53" s="39">
        <v>7</v>
      </c>
      <c r="AS53" s="38">
        <v>195000</v>
      </c>
      <c r="AT53" s="34">
        <v>2</v>
      </c>
      <c r="AU53" s="34">
        <v>1</v>
      </c>
      <c r="AV53" s="34">
        <v>1290</v>
      </c>
      <c r="AW53" s="59">
        <v>1624</v>
      </c>
      <c r="AX53" s="39">
        <v>8</v>
      </c>
      <c r="BT53" s="183"/>
      <c r="BU53" s="183"/>
      <c r="BV53" s="183"/>
      <c r="BW53" s="183"/>
      <c r="BX53" s="183"/>
      <c r="BY53" s="183"/>
      <c r="CJ53" s="5"/>
      <c r="CK53" s="6"/>
      <c r="CL53" s="6"/>
      <c r="CM53" s="139" t="s">
        <v>102</v>
      </c>
      <c r="CN53" s="139">
        <v>414625</v>
      </c>
      <c r="CO53" s="83"/>
      <c r="CP53" s="83"/>
      <c r="CQ53" s="83"/>
      <c r="CR53" s="6"/>
      <c r="CS53" s="139" t="s">
        <v>102</v>
      </c>
      <c r="CT53" s="139">
        <v>1770</v>
      </c>
      <c r="CU53" s="6"/>
      <c r="CV53" s="6"/>
      <c r="CW53" s="6"/>
      <c r="CX53" s="6"/>
      <c r="CY53" s="6"/>
      <c r="CZ53" s="7"/>
      <c r="DH53" s="5"/>
      <c r="DI53" s="6"/>
      <c r="DJ53" s="6"/>
      <c r="DK53" s="6"/>
      <c r="DL53" s="6"/>
      <c r="DM53" s="6"/>
      <c r="DN53" s="6"/>
      <c r="DO53" s="187"/>
      <c r="DP53" s="187"/>
      <c r="DQ53" s="187"/>
      <c r="DR53" s="187"/>
      <c r="DS53" s="187"/>
      <c r="DT53" s="187"/>
      <c r="DU53" s="187"/>
      <c r="DV53" s="187"/>
      <c r="DW53" s="187"/>
      <c r="DX53" s="6"/>
      <c r="DY53" s="6"/>
      <c r="DZ53" s="6"/>
      <c r="EA53" s="6"/>
      <c r="EB53" s="6"/>
      <c r="EC53" s="6"/>
      <c r="ED53" s="7"/>
      <c r="EF53" s="5"/>
      <c r="EG53" s="6"/>
      <c r="EH53" s="6"/>
      <c r="EI53" s="6"/>
      <c r="EJ53" s="6"/>
      <c r="EK53" s="187" t="s">
        <v>144</v>
      </c>
      <c r="EL53" s="187"/>
      <c r="EM53" s="187"/>
      <c r="EN53" s="187"/>
      <c r="EO53" s="187"/>
      <c r="EP53" s="187"/>
      <c r="EQ53" s="187"/>
      <c r="ER53" s="187"/>
      <c r="ES53" s="187"/>
      <c r="ET53" s="187"/>
      <c r="EU53" s="187"/>
      <c r="EV53" s="6"/>
      <c r="EW53" s="6"/>
      <c r="EX53" s="6"/>
      <c r="EY53" s="6"/>
      <c r="EZ53" s="6"/>
      <c r="FA53" s="6"/>
      <c r="FB53" s="6"/>
      <c r="FC53" s="7"/>
      <c r="FJ53" s="100"/>
      <c r="FK53" s="89"/>
      <c r="FL53" s="89">
        <v>990</v>
      </c>
      <c r="FM53" s="89">
        <v>245000</v>
      </c>
      <c r="FN53" s="145">
        <f t="shared" si="3"/>
        <v>-888.56</v>
      </c>
      <c r="FO53" s="145">
        <f t="shared" si="4"/>
        <v>789538.87359999993</v>
      </c>
      <c r="FP53" s="89">
        <f t="shared" si="0"/>
        <v>-210982.90000000002</v>
      </c>
      <c r="FQ53" s="89">
        <f t="shared" si="1"/>
        <v>44513784092.410011</v>
      </c>
      <c r="FR53" s="89">
        <f t="shared" si="2"/>
        <v>187470965.62400001</v>
      </c>
      <c r="FS53" s="89"/>
      <c r="FT53" s="89"/>
      <c r="FU53" s="89"/>
      <c r="FV53" s="139"/>
      <c r="FW53" s="139"/>
      <c r="FX53" s="139"/>
      <c r="FY53" s="139"/>
      <c r="GA53" s="139"/>
      <c r="GB53" s="139"/>
      <c r="GH53" s="139">
        <v>28</v>
      </c>
      <c r="GI53" s="139">
        <v>577524.66345914756</v>
      </c>
      <c r="GJ53" s="139">
        <v>-262524.66345914756</v>
      </c>
      <c r="GK53" s="139">
        <v>-1.9904677048915014</v>
      </c>
      <c r="GS53" s="139">
        <v>28</v>
      </c>
      <c r="GT53" s="139">
        <v>498356.28722383053</v>
      </c>
      <c r="GU53" s="139">
        <v>-253741.28722383053</v>
      </c>
      <c r="GV53" s="139">
        <v>-1.7414265799072</v>
      </c>
      <c r="HC53" s="139">
        <v>28</v>
      </c>
      <c r="HD53" s="139">
        <v>432450.47567251069</v>
      </c>
      <c r="HE53" s="139">
        <v>-120450.47567251069</v>
      </c>
      <c r="HF53" s="139">
        <v>-0.7374166416618948</v>
      </c>
      <c r="HM53" s="139">
        <v>28</v>
      </c>
      <c r="HN53" s="139">
        <v>369798.92456929095</v>
      </c>
      <c r="HO53" s="139">
        <v>-144798.92456929095</v>
      </c>
      <c r="HP53" s="139">
        <v>-1.0786589724678803</v>
      </c>
      <c r="HW53" s="139">
        <v>28</v>
      </c>
      <c r="HX53" s="139">
        <v>409377.13752847299</v>
      </c>
      <c r="HY53" s="139">
        <v>-131377.13752847299</v>
      </c>
      <c r="HZ53" s="139">
        <v>-0.78425110470146886</v>
      </c>
      <c r="JA53" s="139">
        <v>28</v>
      </c>
      <c r="JB53" s="139">
        <v>284994.45301664958</v>
      </c>
      <c r="JC53" s="139">
        <v>-4994.4530166495824</v>
      </c>
      <c r="JD53" s="139">
        <v>-4.0195844675421338E-2</v>
      </c>
      <c r="JK53" s="139">
        <v>28</v>
      </c>
      <c r="JL53" s="139">
        <v>406280.15546222415</v>
      </c>
      <c r="JM53" s="139">
        <v>-151280.15546222415</v>
      </c>
      <c r="JN53" s="139">
        <v>-1.105893436900522</v>
      </c>
      <c r="JU53" s="139">
        <v>28</v>
      </c>
      <c r="JV53" s="139">
        <v>621250.8375474643</v>
      </c>
      <c r="JW53" s="139">
        <v>-261300.8375474643</v>
      </c>
      <c r="JX53" s="139">
        <v>-1.5377482576560118</v>
      </c>
      <c r="KE53" s="139">
        <v>28</v>
      </c>
      <c r="KF53" s="139">
        <v>712410.4555069746</v>
      </c>
      <c r="KG53" s="139">
        <v>-23410.455506974598</v>
      </c>
      <c r="KH53" s="139">
        <v>-0.16294432644511911</v>
      </c>
    </row>
    <row r="54" spans="2:294" ht="16" thickBot="1">
      <c r="B54" s="26">
        <v>379500</v>
      </c>
      <c r="C54" s="6">
        <v>3</v>
      </c>
      <c r="D54" s="6">
        <v>2</v>
      </c>
      <c r="E54" s="6">
        <v>2070</v>
      </c>
      <c r="F54" s="6">
        <v>14196</v>
      </c>
      <c r="G54" s="27">
        <v>7</v>
      </c>
      <c r="I54" s="55">
        <v>245000</v>
      </c>
      <c r="J54" s="6">
        <v>3</v>
      </c>
      <c r="K54" s="6">
        <v>2</v>
      </c>
      <c r="L54" s="6">
        <v>1530</v>
      </c>
      <c r="M54" s="6">
        <v>8500</v>
      </c>
      <c r="N54" s="27">
        <v>7</v>
      </c>
      <c r="P54" s="26">
        <v>419000</v>
      </c>
      <c r="Q54" s="57">
        <v>2</v>
      </c>
      <c r="R54" s="6">
        <v>1</v>
      </c>
      <c r="S54" s="6">
        <v>1510</v>
      </c>
      <c r="T54" s="6">
        <v>4980</v>
      </c>
      <c r="U54" s="27">
        <v>8</v>
      </c>
      <c r="W54" s="38">
        <v>262500</v>
      </c>
      <c r="X54" s="34">
        <v>2</v>
      </c>
      <c r="Y54" s="59">
        <v>1</v>
      </c>
      <c r="Z54" s="34">
        <v>1140</v>
      </c>
      <c r="AA54" s="34">
        <v>14373</v>
      </c>
      <c r="AB54" s="39">
        <v>7</v>
      </c>
      <c r="AD54" s="38">
        <v>365000</v>
      </c>
      <c r="AE54" s="34">
        <v>2</v>
      </c>
      <c r="AF54" s="34">
        <v>1</v>
      </c>
      <c r="AG54" s="34">
        <v>960</v>
      </c>
      <c r="AH54" s="34">
        <v>223898</v>
      </c>
      <c r="AI54" s="62">
        <v>6</v>
      </c>
      <c r="AK54" s="38">
        <v>550500</v>
      </c>
      <c r="AL54" s="34">
        <v>2</v>
      </c>
      <c r="AM54" s="34">
        <v>1</v>
      </c>
      <c r="AN54" s="59">
        <v>930</v>
      </c>
      <c r="AO54" s="34">
        <v>7400</v>
      </c>
      <c r="AP54" s="39">
        <v>7</v>
      </c>
      <c r="AS54" s="38">
        <v>375000</v>
      </c>
      <c r="AT54" s="34">
        <v>2</v>
      </c>
      <c r="AU54" s="34">
        <v>1</v>
      </c>
      <c r="AV54" s="34">
        <v>1160</v>
      </c>
      <c r="AW54" s="59">
        <v>1648</v>
      </c>
      <c r="AX54" s="39">
        <v>7</v>
      </c>
      <c r="CJ54" s="5"/>
      <c r="CK54" s="6"/>
      <c r="CL54" s="6"/>
      <c r="CM54" s="139" t="s">
        <v>103</v>
      </c>
      <c r="CN54" s="139">
        <v>350000</v>
      </c>
      <c r="CO54" s="142" t="s">
        <v>99</v>
      </c>
      <c r="CP54" s="143" t="s">
        <v>139</v>
      </c>
      <c r="CQ54" s="143" t="s">
        <v>140</v>
      </c>
      <c r="CR54" s="6"/>
      <c r="CS54" s="139" t="s">
        <v>103</v>
      </c>
      <c r="CT54" s="139">
        <v>1800</v>
      </c>
      <c r="CU54" s="6"/>
      <c r="CV54" s="6"/>
      <c r="CW54" s="6"/>
      <c r="CX54" s="6"/>
      <c r="CY54" s="6"/>
      <c r="CZ54" s="7"/>
      <c r="DH54" s="5"/>
      <c r="DI54" s="6"/>
      <c r="DJ54" s="6"/>
      <c r="DK54" s="6"/>
      <c r="DL54" s="6"/>
      <c r="DM54" s="6"/>
      <c r="DN54" s="6"/>
      <c r="DO54" s="6"/>
      <c r="DP54" s="6"/>
      <c r="DQ54" s="6"/>
      <c r="DR54" s="6"/>
      <c r="DS54" s="6"/>
      <c r="DT54" s="6"/>
      <c r="DU54" s="6"/>
      <c r="DV54" s="6"/>
      <c r="DW54" s="6"/>
      <c r="DX54" s="6"/>
      <c r="DY54" s="6"/>
      <c r="DZ54" s="6"/>
      <c r="EA54" s="6"/>
      <c r="EB54" s="6"/>
      <c r="EC54" s="6"/>
      <c r="ED54" s="7"/>
      <c r="EF54" s="5"/>
      <c r="EG54" s="6"/>
      <c r="EH54" s="6"/>
      <c r="EI54" s="6"/>
      <c r="EJ54" s="6"/>
      <c r="EK54" s="187"/>
      <c r="EL54" s="187"/>
      <c r="EM54" s="187"/>
      <c r="EN54" s="187"/>
      <c r="EO54" s="187"/>
      <c r="EP54" s="187"/>
      <c r="EQ54" s="187"/>
      <c r="ER54" s="187"/>
      <c r="ES54" s="187"/>
      <c r="ET54" s="187"/>
      <c r="EU54" s="187"/>
      <c r="EV54" s="6"/>
      <c r="EW54" s="6"/>
      <c r="EX54" s="6"/>
      <c r="EY54" s="6"/>
      <c r="EZ54" s="6"/>
      <c r="FA54" s="6"/>
      <c r="FB54" s="6"/>
      <c r="FC54" s="7"/>
      <c r="FJ54" s="100"/>
      <c r="FK54" s="89"/>
      <c r="FL54" s="89">
        <v>1530</v>
      </c>
      <c r="FM54" s="89">
        <v>245000</v>
      </c>
      <c r="FN54" s="145">
        <f t="shared" si="3"/>
        <v>-348.55999999999995</v>
      </c>
      <c r="FO54" s="145">
        <f t="shared" si="4"/>
        <v>121494.07359999996</v>
      </c>
      <c r="FP54" s="89">
        <f t="shared" si="0"/>
        <v>-210982.90000000002</v>
      </c>
      <c r="FQ54" s="89">
        <f t="shared" si="1"/>
        <v>44513784092.410011</v>
      </c>
      <c r="FR54" s="89">
        <f t="shared" si="2"/>
        <v>73540199.623999998</v>
      </c>
      <c r="FS54" s="89"/>
      <c r="FT54" s="89"/>
      <c r="FU54" s="89"/>
      <c r="FV54" s="139"/>
      <c r="FW54" s="139"/>
      <c r="FX54" s="139"/>
      <c r="FY54" s="139"/>
      <c r="GA54" s="139"/>
      <c r="GB54" s="139"/>
      <c r="GH54" s="139">
        <v>29</v>
      </c>
      <c r="GI54" s="139">
        <v>398209.30364390742</v>
      </c>
      <c r="GJ54" s="139">
        <v>-78259.30364390742</v>
      </c>
      <c r="GK54" s="139">
        <v>-0.59336374136419323</v>
      </c>
      <c r="GS54" s="139">
        <v>29</v>
      </c>
      <c r="GT54" s="139">
        <v>393920.88431913807</v>
      </c>
      <c r="GU54" s="139">
        <v>-148920.88431913807</v>
      </c>
      <c r="GV54" s="139">
        <v>-1.0220441028497964</v>
      </c>
      <c r="HC54" s="139">
        <v>29</v>
      </c>
      <c r="HD54" s="139">
        <v>560133.31180554419</v>
      </c>
      <c r="HE54" s="139">
        <v>-247033.31180554419</v>
      </c>
      <c r="HF54" s="139">
        <v>-1.5123765527132267</v>
      </c>
      <c r="HM54" s="139">
        <v>29</v>
      </c>
      <c r="HN54" s="139">
        <v>362353.99559423537</v>
      </c>
      <c r="HO54" s="139">
        <v>-130353.99559423537</v>
      </c>
      <c r="HP54" s="139">
        <v>-0.97105353070129541</v>
      </c>
      <c r="HW54" s="139">
        <v>29</v>
      </c>
      <c r="HX54" s="139">
        <v>463360.93577334314</v>
      </c>
      <c r="HY54" s="139">
        <v>-184860.93577334314</v>
      </c>
      <c r="HZ54" s="139">
        <v>-1.1035207177121751</v>
      </c>
      <c r="JA54" s="139">
        <v>29</v>
      </c>
      <c r="JB54" s="139">
        <v>278048.09959920339</v>
      </c>
      <c r="JC54" s="139">
        <v>4951.9004007966141</v>
      </c>
      <c r="JD54" s="139">
        <v>3.9853377075534657E-2</v>
      </c>
      <c r="JK54" s="139">
        <v>29</v>
      </c>
      <c r="JL54" s="139">
        <v>358774.70719039312</v>
      </c>
      <c r="JM54" s="139">
        <v>-99774.707190393121</v>
      </c>
      <c r="JN54" s="139">
        <v>-0.72937652340051895</v>
      </c>
      <c r="JU54" s="139">
        <v>29</v>
      </c>
      <c r="JV54" s="139">
        <v>459282.12587062095</v>
      </c>
      <c r="JW54" s="139">
        <v>-99282.125870620948</v>
      </c>
      <c r="JX54" s="139">
        <v>-0.58427258598511045</v>
      </c>
      <c r="KE54" s="139">
        <v>29</v>
      </c>
      <c r="KF54" s="139">
        <v>663960.05889617023</v>
      </c>
      <c r="KG54" s="139">
        <v>26039.941103829769</v>
      </c>
      <c r="KH54" s="139">
        <v>0.18124639490974417</v>
      </c>
    </row>
    <row r="55" spans="2:294">
      <c r="B55" s="26">
        <v>327500</v>
      </c>
      <c r="C55" s="6">
        <v>3</v>
      </c>
      <c r="D55" s="6">
        <v>2</v>
      </c>
      <c r="E55" s="6">
        <v>1770</v>
      </c>
      <c r="F55" s="6">
        <v>8755</v>
      </c>
      <c r="G55" s="27">
        <v>8</v>
      </c>
      <c r="I55" s="55">
        <v>246500</v>
      </c>
      <c r="J55" s="6">
        <v>2</v>
      </c>
      <c r="K55" s="6">
        <v>1</v>
      </c>
      <c r="L55" s="6">
        <v>940</v>
      </c>
      <c r="M55" s="6">
        <v>6000</v>
      </c>
      <c r="N55" s="27">
        <v>7</v>
      </c>
      <c r="P55" s="26">
        <v>427000</v>
      </c>
      <c r="Q55" s="57">
        <v>2</v>
      </c>
      <c r="R55" s="6">
        <v>1</v>
      </c>
      <c r="S55" s="6">
        <v>920</v>
      </c>
      <c r="T55" s="6">
        <v>3780</v>
      </c>
      <c r="U55" s="27">
        <v>6</v>
      </c>
      <c r="W55" s="38">
        <v>264000</v>
      </c>
      <c r="X55" s="34">
        <v>3</v>
      </c>
      <c r="Y55" s="59">
        <v>1</v>
      </c>
      <c r="Z55" s="34">
        <v>1470</v>
      </c>
      <c r="AA55" s="34">
        <v>14821</v>
      </c>
      <c r="AB55" s="39">
        <v>7</v>
      </c>
      <c r="AD55" s="38">
        <v>375000</v>
      </c>
      <c r="AE55" s="34">
        <v>2</v>
      </c>
      <c r="AF55" s="34">
        <v>1</v>
      </c>
      <c r="AG55" s="34">
        <v>1840</v>
      </c>
      <c r="AH55" s="34">
        <v>81892</v>
      </c>
      <c r="AI55" s="62">
        <v>6</v>
      </c>
      <c r="AK55" s="38">
        <v>246500</v>
      </c>
      <c r="AL55" s="34">
        <v>2</v>
      </c>
      <c r="AM55" s="34">
        <v>1</v>
      </c>
      <c r="AN55" s="59">
        <v>940</v>
      </c>
      <c r="AO55" s="34">
        <v>6000</v>
      </c>
      <c r="AP55" s="39">
        <v>7</v>
      </c>
      <c r="AS55" s="38">
        <v>600000</v>
      </c>
      <c r="AT55" s="34">
        <v>3</v>
      </c>
      <c r="AU55" s="34">
        <v>3</v>
      </c>
      <c r="AV55" s="34">
        <v>1520</v>
      </c>
      <c r="AW55" s="59">
        <v>1800</v>
      </c>
      <c r="AX55" s="39">
        <v>7</v>
      </c>
      <c r="BR55" s="153" t="s">
        <v>0</v>
      </c>
      <c r="BS55" s="155"/>
      <c r="BT55" s="155"/>
      <c r="BU55" s="155"/>
      <c r="BV55" s="164"/>
      <c r="BW55" s="153" t="s">
        <v>3</v>
      </c>
      <c r="BX55" s="155"/>
      <c r="BY55" s="155"/>
      <c r="BZ55" s="155"/>
      <c r="CA55" s="164"/>
      <c r="CJ55" s="5"/>
      <c r="CK55" s="6"/>
      <c r="CL55" s="6"/>
      <c r="CM55" s="139" t="s">
        <v>104</v>
      </c>
      <c r="CN55" s="139">
        <v>190264.35053092983</v>
      </c>
      <c r="CO55" s="142">
        <v>16717.647464513888</v>
      </c>
      <c r="CP55" s="143">
        <f>SUM(CP51-CP52)</f>
        <v>439265.29453548609</v>
      </c>
      <c r="CQ55" s="143">
        <f>SUM(CP51+CP52)</f>
        <v>472700.58946451388</v>
      </c>
      <c r="CR55" s="6"/>
      <c r="CS55" s="139" t="s">
        <v>104</v>
      </c>
      <c r="CT55" s="139">
        <v>714.44706144487327</v>
      </c>
      <c r="CU55" s="139" t="s">
        <v>99</v>
      </c>
      <c r="CV55" s="96" t="s">
        <v>139</v>
      </c>
      <c r="CW55" s="96" t="s">
        <v>140</v>
      </c>
      <c r="CX55" s="6"/>
      <c r="CY55" s="6"/>
      <c r="CZ55" s="7"/>
      <c r="DH55" s="5"/>
      <c r="DI55" s="6"/>
      <c r="DJ55" s="6"/>
      <c r="DK55" s="6"/>
      <c r="DL55" s="6"/>
      <c r="DM55" s="6"/>
      <c r="DN55" s="6"/>
      <c r="DO55" s="6"/>
      <c r="DP55" s="6"/>
      <c r="DQ55" s="6"/>
      <c r="DR55" s="6"/>
      <c r="DS55" s="6"/>
      <c r="DT55" s="6"/>
      <c r="DU55" s="6"/>
      <c r="DV55" s="6"/>
      <c r="DW55" s="6"/>
      <c r="DX55" s="6"/>
      <c r="DY55" s="6"/>
      <c r="DZ55" s="6"/>
      <c r="EA55" s="6"/>
      <c r="EB55" s="6"/>
      <c r="EC55" s="6"/>
      <c r="ED55" s="7"/>
      <c r="EF55" s="5"/>
      <c r="EG55" s="6"/>
      <c r="EH55" s="6"/>
      <c r="EI55" s="6"/>
      <c r="EJ55" s="6"/>
      <c r="EK55" s="187"/>
      <c r="EL55" s="187"/>
      <c r="EM55" s="187"/>
      <c r="EN55" s="187"/>
      <c r="EO55" s="187"/>
      <c r="EP55" s="187"/>
      <c r="EQ55" s="187"/>
      <c r="ER55" s="187"/>
      <c r="ES55" s="187"/>
      <c r="ET55" s="187"/>
      <c r="EU55" s="187"/>
      <c r="EV55" s="6"/>
      <c r="EW55" s="6"/>
      <c r="EX55" s="6"/>
      <c r="EY55" s="6"/>
      <c r="EZ55" s="6"/>
      <c r="FA55" s="6"/>
      <c r="FB55" s="6"/>
      <c r="FC55" s="7"/>
      <c r="FJ55" s="100"/>
      <c r="FK55" s="89"/>
      <c r="FL55" s="89">
        <v>940</v>
      </c>
      <c r="FM55" s="89">
        <v>246500</v>
      </c>
      <c r="FN55" s="145">
        <f t="shared" si="3"/>
        <v>-938.56</v>
      </c>
      <c r="FO55" s="145">
        <f t="shared" si="4"/>
        <v>880894.87359999993</v>
      </c>
      <c r="FP55" s="89">
        <f t="shared" si="0"/>
        <v>-209482.90000000002</v>
      </c>
      <c r="FQ55" s="89">
        <f t="shared" si="1"/>
        <v>43883085392.410011</v>
      </c>
      <c r="FR55" s="89">
        <f t="shared" si="2"/>
        <v>196612270.62400001</v>
      </c>
      <c r="FS55" s="89"/>
      <c r="FT55" s="89"/>
      <c r="FU55" s="89"/>
      <c r="FV55" s="139"/>
      <c r="FW55" s="139"/>
      <c r="FX55" s="139"/>
      <c r="FY55" s="139"/>
      <c r="GA55" s="139"/>
      <c r="GB55" s="139"/>
      <c r="GH55" s="139">
        <v>30</v>
      </c>
      <c r="GI55" s="139">
        <v>329898.69038095884</v>
      </c>
      <c r="GJ55" s="139">
        <v>-9948.6903809588403</v>
      </c>
      <c r="GK55" s="139">
        <v>-7.5431186724842128E-2</v>
      </c>
      <c r="GS55" s="139">
        <v>30</v>
      </c>
      <c r="GT55" s="139">
        <v>299337.87791488832</v>
      </c>
      <c r="GU55" s="139">
        <v>-50337.877914888319</v>
      </c>
      <c r="GV55" s="139">
        <v>-0.34546888106460838</v>
      </c>
      <c r="HC55" s="139">
        <v>30</v>
      </c>
      <c r="HD55" s="139">
        <v>551842.21855015238</v>
      </c>
      <c r="HE55" s="139">
        <v>-231842.21855015238</v>
      </c>
      <c r="HF55" s="139">
        <v>-1.4193743050340981</v>
      </c>
      <c r="HM55" s="139">
        <v>30</v>
      </c>
      <c r="HN55" s="139">
        <v>299816.59220376855</v>
      </c>
      <c r="HO55" s="139">
        <v>-64816.592203768552</v>
      </c>
      <c r="HP55" s="139">
        <v>-0.48284197519664612</v>
      </c>
      <c r="HW55" s="139">
        <v>30</v>
      </c>
      <c r="HX55" s="139">
        <v>469904.42646969104</v>
      </c>
      <c r="HY55" s="139">
        <v>-190904.42646969104</v>
      </c>
      <c r="HZ55" s="139">
        <v>-1.1395971184012728</v>
      </c>
      <c r="JA55" s="139">
        <v>30</v>
      </c>
      <c r="JB55" s="139">
        <v>264927.20981069386</v>
      </c>
      <c r="JC55" s="139">
        <v>20072.790189306135</v>
      </c>
      <c r="JD55" s="139">
        <v>0.16154777189052891</v>
      </c>
      <c r="JK55" s="139">
        <v>30</v>
      </c>
      <c r="JL55" s="139">
        <v>332382.79148382036</v>
      </c>
      <c r="JM55" s="139">
        <v>-72432.791483820358</v>
      </c>
      <c r="JN55" s="139">
        <v>-0.52950070333807464</v>
      </c>
      <c r="JU55" s="139">
        <v>30</v>
      </c>
      <c r="JV55" s="139">
        <v>567707.46178652439</v>
      </c>
      <c r="JW55" s="139">
        <v>-207707.46178652439</v>
      </c>
      <c r="JX55" s="139">
        <v>-1.2223527121544813</v>
      </c>
      <c r="KE55" s="139">
        <v>30</v>
      </c>
      <c r="KF55" s="139">
        <v>664550.91739142395</v>
      </c>
      <c r="KG55" s="139">
        <v>34449.082608576049</v>
      </c>
      <c r="KH55" s="139">
        <v>0.23977673397402904</v>
      </c>
    </row>
    <row r="56" spans="2:294" ht="16" thickBot="1">
      <c r="B56" s="26">
        <v>341000</v>
      </c>
      <c r="C56" s="6">
        <v>3</v>
      </c>
      <c r="D56" s="6">
        <v>1</v>
      </c>
      <c r="E56" s="6">
        <v>1720</v>
      </c>
      <c r="F56" s="6">
        <v>7119</v>
      </c>
      <c r="G56" s="27">
        <v>7</v>
      </c>
      <c r="I56" s="55">
        <v>247500</v>
      </c>
      <c r="J56" s="6">
        <v>4</v>
      </c>
      <c r="K56" s="6">
        <v>2</v>
      </c>
      <c r="L56" s="6">
        <v>1710</v>
      </c>
      <c r="M56" s="6">
        <v>5200</v>
      </c>
      <c r="N56" s="27">
        <v>7</v>
      </c>
      <c r="P56" s="26">
        <v>435000</v>
      </c>
      <c r="Q56" s="57">
        <v>2</v>
      </c>
      <c r="R56" s="6">
        <v>1</v>
      </c>
      <c r="S56" s="6">
        <v>1230</v>
      </c>
      <c r="T56" s="6">
        <v>3800</v>
      </c>
      <c r="U56" s="27">
        <v>7</v>
      </c>
      <c r="W56" s="38">
        <v>264950</v>
      </c>
      <c r="X56" s="34">
        <v>2</v>
      </c>
      <c r="Y56" s="59">
        <v>1</v>
      </c>
      <c r="Z56" s="34">
        <v>770</v>
      </c>
      <c r="AA56" s="34">
        <v>7434</v>
      </c>
      <c r="AB56" s="39">
        <v>6</v>
      </c>
      <c r="AD56" s="38">
        <v>398000</v>
      </c>
      <c r="AE56" s="34">
        <v>3</v>
      </c>
      <c r="AF56" s="34">
        <v>1</v>
      </c>
      <c r="AG56" s="34">
        <v>1480</v>
      </c>
      <c r="AH56" s="34">
        <v>6550</v>
      </c>
      <c r="AI56" s="62">
        <v>6</v>
      </c>
      <c r="AK56" s="38">
        <v>347000</v>
      </c>
      <c r="AL56" s="34">
        <v>3</v>
      </c>
      <c r="AM56" s="34">
        <v>1</v>
      </c>
      <c r="AN56" s="59">
        <v>940</v>
      </c>
      <c r="AO56" s="34">
        <v>9198</v>
      </c>
      <c r="AP56" s="39">
        <v>7</v>
      </c>
      <c r="AS56" s="38">
        <v>906000</v>
      </c>
      <c r="AT56" s="34">
        <v>3</v>
      </c>
      <c r="AU56" s="34">
        <v>2</v>
      </c>
      <c r="AV56" s="34">
        <v>2030</v>
      </c>
      <c r="AW56" s="59">
        <v>1800</v>
      </c>
      <c r="AX56" s="39">
        <v>9</v>
      </c>
      <c r="BR56" s="165"/>
      <c r="BS56" s="158"/>
      <c r="BT56" s="158"/>
      <c r="BU56" s="158"/>
      <c r="BV56" s="166"/>
      <c r="BW56" s="165"/>
      <c r="BX56" s="158"/>
      <c r="BY56" s="158"/>
      <c r="BZ56" s="158"/>
      <c r="CA56" s="166"/>
      <c r="CJ56" s="5"/>
      <c r="CK56" s="6"/>
      <c r="CL56" s="6"/>
      <c r="CM56" s="139" t="s">
        <v>105</v>
      </c>
      <c r="CN56" s="139">
        <v>36200523082.956535</v>
      </c>
      <c r="CO56" s="83"/>
      <c r="CP56" s="83"/>
      <c r="CQ56" s="83"/>
      <c r="CR56" s="6"/>
      <c r="CS56" s="139" t="s">
        <v>105</v>
      </c>
      <c r="CT56" s="139">
        <v>510434.60360721452</v>
      </c>
      <c r="CU56" s="141">
        <v>62.775155051191049</v>
      </c>
      <c r="CV56" s="68">
        <f>SUM(CT51-CU56)</f>
        <v>1815.784844948809</v>
      </c>
      <c r="CW56" s="68">
        <f>SUM(CT51+CU56)</f>
        <v>1941.3351550511909</v>
      </c>
      <c r="CX56" s="6"/>
      <c r="CY56" s="6"/>
      <c r="CZ56" s="7"/>
      <c r="DH56" s="5"/>
      <c r="DI56" s="6"/>
      <c r="DJ56" s="6"/>
      <c r="DK56" s="6"/>
      <c r="DL56" s="6"/>
      <c r="DM56" s="6"/>
      <c r="DN56" s="6"/>
      <c r="DO56" s="6"/>
      <c r="DP56" s="6"/>
      <c r="DQ56" s="6"/>
      <c r="DR56" s="6"/>
      <c r="DS56" s="6"/>
      <c r="DT56" s="6"/>
      <c r="DU56" s="6"/>
      <c r="DV56" s="6"/>
      <c r="DW56" s="6"/>
      <c r="DX56" s="6"/>
      <c r="DY56" s="6"/>
      <c r="DZ56" s="6"/>
      <c r="EA56" s="6"/>
      <c r="EB56" s="6"/>
      <c r="EC56" s="6"/>
      <c r="ED56" s="7"/>
      <c r="EF56" s="5"/>
      <c r="EG56" s="6"/>
      <c r="EH56" s="6"/>
      <c r="EI56" s="6"/>
      <c r="EJ56" s="6"/>
      <c r="EK56" s="187"/>
      <c r="EL56" s="187"/>
      <c r="EM56" s="187"/>
      <c r="EN56" s="187"/>
      <c r="EO56" s="187"/>
      <c r="EP56" s="187"/>
      <c r="EQ56" s="187"/>
      <c r="ER56" s="187"/>
      <c r="ES56" s="187"/>
      <c r="ET56" s="187"/>
      <c r="EU56" s="187"/>
      <c r="EV56" s="6"/>
      <c r="EW56" s="6"/>
      <c r="EX56" s="6"/>
      <c r="EY56" s="6"/>
      <c r="EZ56" s="6"/>
      <c r="FA56" s="6"/>
      <c r="FB56" s="6"/>
      <c r="FC56" s="7"/>
      <c r="FJ56" s="100"/>
      <c r="FK56" s="89"/>
      <c r="FL56" s="89">
        <v>1710</v>
      </c>
      <c r="FM56" s="89">
        <v>247500</v>
      </c>
      <c r="FN56" s="145">
        <f t="shared" si="3"/>
        <v>-168.55999999999995</v>
      </c>
      <c r="FO56" s="145">
        <f t="shared" si="4"/>
        <v>28412.473599999983</v>
      </c>
      <c r="FP56" s="89">
        <f t="shared" si="0"/>
        <v>-208482.90000000002</v>
      </c>
      <c r="FQ56" s="89">
        <f t="shared" si="1"/>
        <v>43465119592.410011</v>
      </c>
      <c r="FR56" s="89">
        <f t="shared" si="2"/>
        <v>35141877.623999991</v>
      </c>
      <c r="FS56" s="89"/>
      <c r="FT56" s="89"/>
      <c r="FU56" s="89"/>
      <c r="FV56" s="139"/>
      <c r="FW56" s="139"/>
      <c r="FX56" s="139"/>
      <c r="FY56" s="139"/>
      <c r="GA56" s="139"/>
      <c r="GB56" s="139"/>
      <c r="GH56" s="139">
        <v>31</v>
      </c>
      <c r="GI56" s="139">
        <v>374727.53033476882</v>
      </c>
      <c r="GJ56" s="139">
        <v>-52227.530334768817</v>
      </c>
      <c r="GK56" s="139">
        <v>-0.39599027027712286</v>
      </c>
      <c r="GS56" s="139">
        <v>31</v>
      </c>
      <c r="GT56" s="139">
        <v>303278.8365150654</v>
      </c>
      <c r="GU56" s="139">
        <v>-54278.836515065399</v>
      </c>
      <c r="GV56" s="139">
        <v>-0.37251568188976669</v>
      </c>
      <c r="HC56" s="139">
        <v>31</v>
      </c>
      <c r="HD56" s="139">
        <v>487669.15675342001</v>
      </c>
      <c r="HE56" s="139">
        <v>-167669.15675342001</v>
      </c>
      <c r="HF56" s="139">
        <v>-1.0264967887678211</v>
      </c>
      <c r="HM56" s="139">
        <v>31</v>
      </c>
      <c r="HN56" s="139">
        <v>487428.80237516912</v>
      </c>
      <c r="HO56" s="139">
        <v>-250928.80237516912</v>
      </c>
      <c r="HP56" s="139">
        <v>-1.8692583866745023</v>
      </c>
      <c r="HW56" s="139">
        <v>31</v>
      </c>
      <c r="HX56" s="139">
        <v>451909.82705473428</v>
      </c>
      <c r="HY56" s="139">
        <v>-163509.82705473428</v>
      </c>
      <c r="HZ56" s="139">
        <v>-0.97606604093828708</v>
      </c>
      <c r="JA56" s="139">
        <v>31</v>
      </c>
      <c r="JB56" s="139">
        <v>332847.1098923902</v>
      </c>
      <c r="JC56" s="139">
        <v>-46847.109892390203</v>
      </c>
      <c r="JD56" s="139">
        <v>-0.37703010649004348</v>
      </c>
      <c r="JK56" s="139">
        <v>31</v>
      </c>
      <c r="JL56" s="139">
        <v>428449.36465574533</v>
      </c>
      <c r="JM56" s="139">
        <v>-168449.36465574533</v>
      </c>
      <c r="JN56" s="139">
        <v>-1.2314043851532721</v>
      </c>
      <c r="JU56" s="139">
        <v>31</v>
      </c>
      <c r="JV56" s="139">
        <v>407077.33450370445</v>
      </c>
      <c r="JW56" s="139">
        <v>-39577.334503704449</v>
      </c>
      <c r="JX56" s="139">
        <v>-0.23291152736808848</v>
      </c>
      <c r="KE56" s="139">
        <v>31</v>
      </c>
      <c r="KF56" s="139">
        <v>697638.99312563182</v>
      </c>
      <c r="KG56" s="139">
        <v>7361.0068743681768</v>
      </c>
      <c r="KH56" s="139">
        <v>5.1234983733847925E-2</v>
      </c>
    </row>
    <row r="57" spans="2:294">
      <c r="B57" s="26">
        <v>419000</v>
      </c>
      <c r="C57" s="6">
        <v>2</v>
      </c>
      <c r="D57" s="6">
        <v>1</v>
      </c>
      <c r="E57" s="6">
        <v>1510</v>
      </c>
      <c r="F57" s="6">
        <v>4980</v>
      </c>
      <c r="G57" s="27">
        <v>8</v>
      </c>
      <c r="I57" s="55">
        <v>248000</v>
      </c>
      <c r="J57" s="6">
        <v>4</v>
      </c>
      <c r="K57" s="6">
        <v>3</v>
      </c>
      <c r="L57" s="6">
        <v>1850</v>
      </c>
      <c r="M57" s="6">
        <v>6519</v>
      </c>
      <c r="N57" s="27">
        <v>7</v>
      </c>
      <c r="P57" s="26">
        <v>445000</v>
      </c>
      <c r="Q57" s="57">
        <v>2</v>
      </c>
      <c r="R57" s="6">
        <v>2</v>
      </c>
      <c r="S57" s="6">
        <v>1240</v>
      </c>
      <c r="T57" s="6">
        <v>2500</v>
      </c>
      <c r="U57" s="27">
        <v>7</v>
      </c>
      <c r="W57" s="38">
        <v>265000</v>
      </c>
      <c r="X57" s="34">
        <v>2</v>
      </c>
      <c r="Y57" s="59">
        <v>1</v>
      </c>
      <c r="Z57" s="34">
        <v>910</v>
      </c>
      <c r="AA57" s="34">
        <v>4600</v>
      </c>
      <c r="AB57" s="39">
        <v>5</v>
      </c>
      <c r="AD57" s="38">
        <v>425000</v>
      </c>
      <c r="AE57" s="34">
        <v>4</v>
      </c>
      <c r="AF57" s="34">
        <v>1</v>
      </c>
      <c r="AG57" s="34">
        <v>1600</v>
      </c>
      <c r="AH57" s="34">
        <v>6180</v>
      </c>
      <c r="AI57" s="62">
        <v>6</v>
      </c>
      <c r="AK57" s="38">
        <v>180000</v>
      </c>
      <c r="AL57" s="34">
        <v>2</v>
      </c>
      <c r="AM57" s="34">
        <v>1</v>
      </c>
      <c r="AN57" s="59">
        <v>960</v>
      </c>
      <c r="AO57" s="34">
        <v>87991</v>
      </c>
      <c r="AP57" s="39">
        <v>5</v>
      </c>
      <c r="AS57" s="38">
        <v>235000</v>
      </c>
      <c r="AT57" s="34">
        <v>2</v>
      </c>
      <c r="AU57" s="34">
        <v>1</v>
      </c>
      <c r="AV57" s="34">
        <v>880</v>
      </c>
      <c r="AW57" s="59">
        <v>1805</v>
      </c>
      <c r="AX57" s="39">
        <v>7</v>
      </c>
      <c r="BR57" s="159" t="s">
        <v>82</v>
      </c>
      <c r="BS57" s="159" t="s">
        <v>83</v>
      </c>
      <c r="BT57" s="159" t="s">
        <v>77</v>
      </c>
      <c r="BU57" s="159" t="s">
        <v>81</v>
      </c>
      <c r="BV57" s="159" t="s">
        <v>79</v>
      </c>
      <c r="BW57" s="159" t="s">
        <v>82</v>
      </c>
      <c r="BX57" s="159" t="s">
        <v>80</v>
      </c>
      <c r="BY57" s="159" t="s">
        <v>77</v>
      </c>
      <c r="BZ57" s="159" t="s">
        <v>81</v>
      </c>
      <c r="CA57" s="159" t="s">
        <v>79</v>
      </c>
      <c r="CJ57" s="5"/>
      <c r="CK57" s="6"/>
      <c r="CL57" s="6"/>
      <c r="CM57" s="139" t="s">
        <v>106</v>
      </c>
      <c r="CN57" s="139">
        <v>-0.10582901279904133</v>
      </c>
      <c r="CO57" s="83"/>
      <c r="CP57" s="83"/>
      <c r="CQ57" s="83"/>
      <c r="CR57" s="6"/>
      <c r="CS57" s="139" t="s">
        <v>106</v>
      </c>
      <c r="CT57" s="139">
        <v>1.2635501210166731</v>
      </c>
      <c r="CU57" s="6"/>
      <c r="CV57" s="6"/>
      <c r="CW57" s="6"/>
      <c r="CX57" s="6"/>
      <c r="CY57" s="6"/>
      <c r="CZ57" s="7"/>
      <c r="DH57" s="5"/>
      <c r="DI57" s="6"/>
      <c r="DJ57" s="6"/>
      <c r="DK57" s="6"/>
      <c r="DL57" s="6"/>
      <c r="DM57" s="6"/>
      <c r="DN57" s="6"/>
      <c r="DO57" s="6"/>
      <c r="DP57" s="6"/>
      <c r="DQ57" s="6"/>
      <c r="DR57" s="6"/>
      <c r="DS57" s="6"/>
      <c r="DT57" s="6"/>
      <c r="DU57" s="6"/>
      <c r="DV57" s="6"/>
      <c r="DW57" s="6"/>
      <c r="DX57" s="6"/>
      <c r="DY57" s="6"/>
      <c r="DZ57" s="6"/>
      <c r="EA57" s="6"/>
      <c r="EB57" s="6"/>
      <c r="EC57" s="6"/>
      <c r="ED57" s="7"/>
      <c r="EF57" s="5"/>
      <c r="EG57" s="6"/>
      <c r="EH57" s="6"/>
      <c r="EI57" s="6"/>
      <c r="EJ57" s="6"/>
      <c r="EK57" s="187"/>
      <c r="EL57" s="187"/>
      <c r="EM57" s="187"/>
      <c r="EN57" s="187"/>
      <c r="EO57" s="187"/>
      <c r="EP57" s="187"/>
      <c r="EQ57" s="187"/>
      <c r="ER57" s="187"/>
      <c r="ES57" s="187"/>
      <c r="ET57" s="187"/>
      <c r="EU57" s="187"/>
      <c r="EV57" s="6"/>
      <c r="EW57" s="6"/>
      <c r="EX57" s="6"/>
      <c r="EY57" s="6"/>
      <c r="EZ57" s="6"/>
      <c r="FA57" s="6"/>
      <c r="FB57" s="6"/>
      <c r="FC57" s="7"/>
      <c r="FJ57" s="100"/>
      <c r="FK57" s="89"/>
      <c r="FL57" s="89">
        <v>1850</v>
      </c>
      <c r="FM57" s="89">
        <v>248000</v>
      </c>
      <c r="FN57" s="145">
        <f t="shared" si="3"/>
        <v>-28.559999999999945</v>
      </c>
      <c r="FO57" s="145">
        <f t="shared" si="4"/>
        <v>815.6735999999969</v>
      </c>
      <c r="FP57" s="89">
        <f t="shared" si="0"/>
        <v>-207982.90000000002</v>
      </c>
      <c r="FQ57" s="89">
        <f t="shared" si="1"/>
        <v>43256886692.410011</v>
      </c>
      <c r="FR57" s="89">
        <f t="shared" si="2"/>
        <v>5939991.6239999896</v>
      </c>
      <c r="FS57" s="89"/>
      <c r="FT57" s="89"/>
      <c r="FU57" s="89"/>
      <c r="FV57" s="139"/>
      <c r="FW57" s="139"/>
      <c r="FX57" s="139"/>
      <c r="FY57" s="139"/>
      <c r="GA57" s="139"/>
      <c r="GB57" s="139"/>
      <c r="GH57" s="139">
        <v>32</v>
      </c>
      <c r="GI57" s="139">
        <v>317090.45039415592</v>
      </c>
      <c r="GJ57" s="139">
        <v>12909.549605844077</v>
      </c>
      <c r="GK57" s="139">
        <v>9.7880485728633657E-2</v>
      </c>
      <c r="GS57" s="139">
        <v>32</v>
      </c>
      <c r="GT57" s="139">
        <v>421507.59452037758</v>
      </c>
      <c r="GU57" s="139">
        <v>-169507.59452037758</v>
      </c>
      <c r="GV57" s="139">
        <v>-1.1633307051584736</v>
      </c>
      <c r="HC57" s="139">
        <v>32</v>
      </c>
      <c r="HD57" s="139">
        <v>468931.28599623457</v>
      </c>
      <c r="HE57" s="139">
        <v>-143931.28599623457</v>
      </c>
      <c r="HF57" s="139">
        <v>-0.88116983313536013</v>
      </c>
      <c r="HM57" s="139">
        <v>32</v>
      </c>
      <c r="HN57" s="139">
        <v>436803.28534479119</v>
      </c>
      <c r="HO57" s="139">
        <v>-199803.28534479119</v>
      </c>
      <c r="HP57" s="139">
        <v>-1.4884061266807689</v>
      </c>
      <c r="HW57" s="139">
        <v>32</v>
      </c>
      <c r="HX57" s="139">
        <v>373387.93869855953</v>
      </c>
      <c r="HY57" s="139">
        <v>-84597.938698559534</v>
      </c>
      <c r="HZ57" s="139">
        <v>-0.50500435713507208</v>
      </c>
      <c r="JA57" s="139">
        <v>32</v>
      </c>
      <c r="JB57" s="139">
        <v>305833.51326898823</v>
      </c>
      <c r="JC57" s="139">
        <v>-10833.51326898823</v>
      </c>
      <c r="JD57" s="139">
        <v>-8.7189170705521443E-2</v>
      </c>
      <c r="JK57" s="139">
        <v>32</v>
      </c>
      <c r="JL57" s="139">
        <v>404168.80220569833</v>
      </c>
      <c r="JM57" s="139">
        <v>-144168.80220569833</v>
      </c>
      <c r="JN57" s="139">
        <v>-1.0539077757948467</v>
      </c>
      <c r="JU57" s="139">
        <v>32</v>
      </c>
      <c r="JV57" s="139">
        <v>467313.63223476196</v>
      </c>
      <c r="JW57" s="139">
        <v>-97313.632234761957</v>
      </c>
      <c r="JX57" s="139">
        <v>-0.57268805496270503</v>
      </c>
      <c r="KE57" s="139">
        <v>32</v>
      </c>
      <c r="KF57" s="139">
        <v>721273.33293578029</v>
      </c>
      <c r="KG57" s="139">
        <v>-9273.3329357802868</v>
      </c>
      <c r="KH57" s="139">
        <v>-6.4545390356538751E-2</v>
      </c>
    </row>
    <row r="58" spans="2:294">
      <c r="B58" s="26">
        <v>688000</v>
      </c>
      <c r="C58" s="6">
        <v>4</v>
      </c>
      <c r="D58" s="6">
        <v>3</v>
      </c>
      <c r="E58" s="6">
        <v>3000</v>
      </c>
      <c r="F58" s="6">
        <v>4000</v>
      </c>
      <c r="G58" s="27">
        <v>8</v>
      </c>
      <c r="I58" s="55">
        <v>249000</v>
      </c>
      <c r="J58" s="6">
        <v>3</v>
      </c>
      <c r="K58" s="6">
        <v>1</v>
      </c>
      <c r="L58" s="6">
        <v>1050</v>
      </c>
      <c r="M58" s="6">
        <v>8498</v>
      </c>
      <c r="N58" s="27">
        <v>7</v>
      </c>
      <c r="P58" s="26">
        <v>450000</v>
      </c>
      <c r="Q58" s="57">
        <v>2</v>
      </c>
      <c r="R58" s="6">
        <v>1</v>
      </c>
      <c r="S58" s="6">
        <v>810</v>
      </c>
      <c r="T58" s="6">
        <v>4368</v>
      </c>
      <c r="U58" s="27">
        <v>6</v>
      </c>
      <c r="W58" s="38">
        <v>265000</v>
      </c>
      <c r="X58" s="34">
        <v>3</v>
      </c>
      <c r="Y58" s="59">
        <v>1</v>
      </c>
      <c r="Z58" s="34">
        <v>1000</v>
      </c>
      <c r="AA58" s="34">
        <v>9150</v>
      </c>
      <c r="AB58" s="39">
        <v>7</v>
      </c>
      <c r="AD58" s="38">
        <v>427000</v>
      </c>
      <c r="AE58" s="34">
        <v>2</v>
      </c>
      <c r="AF58" s="34">
        <v>1</v>
      </c>
      <c r="AG58" s="34">
        <v>920</v>
      </c>
      <c r="AH58" s="34">
        <v>3780</v>
      </c>
      <c r="AI58" s="62">
        <v>6</v>
      </c>
      <c r="AK58" s="38">
        <v>365000</v>
      </c>
      <c r="AL58" s="34">
        <v>2</v>
      </c>
      <c r="AM58" s="34">
        <v>1</v>
      </c>
      <c r="AN58" s="59">
        <v>960</v>
      </c>
      <c r="AO58" s="34">
        <v>223898</v>
      </c>
      <c r="AP58" s="39">
        <v>6</v>
      </c>
      <c r="AS58" s="38">
        <v>358000</v>
      </c>
      <c r="AT58" s="34">
        <v>2</v>
      </c>
      <c r="AU58" s="34">
        <v>1</v>
      </c>
      <c r="AV58" s="34">
        <v>960</v>
      </c>
      <c r="AW58" s="59">
        <v>1808</v>
      </c>
      <c r="AX58" s="39">
        <v>7</v>
      </c>
      <c r="BR58" s="160"/>
      <c r="BS58" s="160"/>
      <c r="BT58" s="160"/>
      <c r="BU58" s="160"/>
      <c r="BV58" s="160"/>
      <c r="BW58" s="160"/>
      <c r="BX58" s="160"/>
      <c r="BY58" s="160"/>
      <c r="BZ58" s="160"/>
      <c r="CA58" s="160"/>
      <c r="CJ58" s="5"/>
      <c r="CK58" s="6"/>
      <c r="CL58" s="6"/>
      <c r="CM58" s="139" t="s">
        <v>107</v>
      </c>
      <c r="CN58" s="139">
        <v>0.7702806823121372</v>
      </c>
      <c r="CO58" s="83"/>
      <c r="CP58" s="83"/>
      <c r="CQ58" s="83"/>
      <c r="CR58" s="6"/>
      <c r="CS58" s="139" t="s">
        <v>107</v>
      </c>
      <c r="CT58" s="139">
        <v>0.94360073976515735</v>
      </c>
      <c r="CU58" s="6"/>
      <c r="CV58" s="6"/>
      <c r="CW58" s="6"/>
      <c r="CX58" s="6"/>
      <c r="CY58" s="6"/>
      <c r="CZ58" s="7"/>
      <c r="DH58" s="5"/>
      <c r="DI58" s="6"/>
      <c r="DJ58" s="6"/>
      <c r="DK58" s="6"/>
      <c r="DL58" s="6"/>
      <c r="DM58" s="6"/>
      <c r="DN58" s="6"/>
      <c r="DO58" s="6"/>
      <c r="DP58" s="6"/>
      <c r="DQ58" s="6"/>
      <c r="DR58" s="6"/>
      <c r="DS58" s="6"/>
      <c r="DT58" s="6"/>
      <c r="DU58" s="6"/>
      <c r="DV58" s="6"/>
      <c r="DW58" s="6"/>
      <c r="DX58" s="6"/>
      <c r="DY58" s="6"/>
      <c r="DZ58" s="6"/>
      <c r="EA58" s="6"/>
      <c r="EB58" s="6"/>
      <c r="EC58" s="6"/>
      <c r="ED58" s="7"/>
      <c r="EF58" s="5"/>
      <c r="EG58" s="6"/>
      <c r="EH58" s="6"/>
      <c r="EI58" s="6"/>
      <c r="EJ58" s="6"/>
      <c r="EK58" s="187"/>
      <c r="EL58" s="187"/>
      <c r="EM58" s="187"/>
      <c r="EN58" s="187"/>
      <c r="EO58" s="187"/>
      <c r="EP58" s="187"/>
      <c r="EQ58" s="187"/>
      <c r="ER58" s="187"/>
      <c r="ES58" s="187"/>
      <c r="ET58" s="187"/>
      <c r="EU58" s="187"/>
      <c r="EV58" s="6"/>
      <c r="EW58" s="6"/>
      <c r="EX58" s="6"/>
      <c r="EY58" s="6"/>
      <c r="EZ58" s="6"/>
      <c r="FA58" s="6"/>
      <c r="FB58" s="6"/>
      <c r="FC58" s="7"/>
      <c r="FJ58" s="100"/>
      <c r="FK58" s="89"/>
      <c r="FL58" s="89">
        <v>1050</v>
      </c>
      <c r="FM58" s="89">
        <v>249000</v>
      </c>
      <c r="FN58" s="145">
        <f t="shared" si="3"/>
        <v>-828.56</v>
      </c>
      <c r="FO58" s="145">
        <f t="shared" si="4"/>
        <v>686511.67359999986</v>
      </c>
      <c r="FP58" s="89">
        <f t="shared" si="0"/>
        <v>-206982.90000000002</v>
      </c>
      <c r="FQ58" s="89">
        <f t="shared" si="1"/>
        <v>42841920892.410011</v>
      </c>
      <c r="FR58" s="89">
        <f t="shared" si="2"/>
        <v>171497751.62400001</v>
      </c>
      <c r="FS58" s="89"/>
      <c r="FT58" s="89"/>
      <c r="FU58" s="89"/>
      <c r="FV58" s="139"/>
      <c r="FW58" s="139"/>
      <c r="FX58" s="139"/>
      <c r="FY58" s="139"/>
      <c r="GA58" s="139"/>
      <c r="GB58" s="139"/>
      <c r="GH58" s="139">
        <v>33</v>
      </c>
      <c r="GI58" s="139">
        <v>383266.35699263739</v>
      </c>
      <c r="GJ58" s="139">
        <v>-46516.356992637389</v>
      </c>
      <c r="GK58" s="139">
        <v>-0.35268802985231462</v>
      </c>
      <c r="GS58" s="139">
        <v>33</v>
      </c>
      <c r="GT58" s="139">
        <v>421507.59452037758</v>
      </c>
      <c r="GU58" s="139">
        <v>-169507.59452037758</v>
      </c>
      <c r="GV58" s="139">
        <v>-1.1633307051584736</v>
      </c>
      <c r="HC58" s="139">
        <v>33</v>
      </c>
      <c r="HD58" s="139">
        <v>490488.12846025318</v>
      </c>
      <c r="HE58" s="139">
        <v>-165488.12846025318</v>
      </c>
      <c r="HF58" s="139">
        <v>-1.013144192604652</v>
      </c>
      <c r="HM58" s="139">
        <v>33</v>
      </c>
      <c r="HN58" s="139">
        <v>359376.02400421316</v>
      </c>
      <c r="HO58" s="139">
        <v>-119426.02400421316</v>
      </c>
      <c r="HP58" s="139">
        <v>-0.88964716223886375</v>
      </c>
      <c r="HW58" s="139">
        <v>33</v>
      </c>
      <c r="HX58" s="139">
        <v>489371.31129132601</v>
      </c>
      <c r="HY58" s="139">
        <v>-199421.31129132601</v>
      </c>
      <c r="HZ58" s="139">
        <v>-1.1904383565012793</v>
      </c>
      <c r="JA58" s="139">
        <v>33</v>
      </c>
      <c r="JB58" s="139">
        <v>308148.96440813702</v>
      </c>
      <c r="JC58" s="139">
        <v>-8648.9644081370207</v>
      </c>
      <c r="JD58" s="139">
        <v>-6.9607708550622829E-2</v>
      </c>
      <c r="JK58" s="139">
        <v>33</v>
      </c>
      <c r="JL58" s="139">
        <v>442173.16082316311</v>
      </c>
      <c r="JM58" s="139">
        <v>-182173.16082316311</v>
      </c>
      <c r="JN58" s="139">
        <v>-1.3317285556602074</v>
      </c>
      <c r="JU58" s="139">
        <v>33</v>
      </c>
      <c r="JV58" s="139">
        <v>502116.82647937292</v>
      </c>
      <c r="JW58" s="139">
        <v>-127116.82647937292</v>
      </c>
      <c r="JX58" s="139">
        <v>-0.74807903515391616</v>
      </c>
      <c r="KE58" s="139">
        <v>33</v>
      </c>
      <c r="KF58" s="139">
        <v>666323.49287718511</v>
      </c>
      <c r="KG58" s="139">
        <v>66176.507122814888</v>
      </c>
      <c r="KH58" s="139">
        <v>0.46060984915074082</v>
      </c>
    </row>
    <row r="59" spans="2:294">
      <c r="B59" s="26">
        <v>330000</v>
      </c>
      <c r="C59" s="6">
        <v>2</v>
      </c>
      <c r="D59" s="6">
        <v>1</v>
      </c>
      <c r="E59" s="6">
        <v>860</v>
      </c>
      <c r="F59" s="6">
        <v>8308</v>
      </c>
      <c r="G59" s="27">
        <v>7</v>
      </c>
      <c r="I59" s="55">
        <v>249000</v>
      </c>
      <c r="J59" s="6">
        <v>3</v>
      </c>
      <c r="K59" s="6">
        <v>1</v>
      </c>
      <c r="L59" s="6">
        <v>1070</v>
      </c>
      <c r="M59" s="6">
        <v>5150</v>
      </c>
      <c r="N59" s="27">
        <v>6</v>
      </c>
      <c r="P59" s="26">
        <v>450500</v>
      </c>
      <c r="Q59" s="57">
        <v>2</v>
      </c>
      <c r="R59" s="6">
        <v>1</v>
      </c>
      <c r="S59" s="6">
        <v>1330</v>
      </c>
      <c r="T59" s="6">
        <v>3698</v>
      </c>
      <c r="U59" s="27">
        <v>7</v>
      </c>
      <c r="W59" s="38">
        <v>267000</v>
      </c>
      <c r="X59" s="34">
        <v>3</v>
      </c>
      <c r="Y59" s="59">
        <v>1</v>
      </c>
      <c r="Z59" s="34">
        <v>1090</v>
      </c>
      <c r="AA59" s="34">
        <v>8160</v>
      </c>
      <c r="AB59" s="39">
        <v>7</v>
      </c>
      <c r="AD59" s="38">
        <v>430000</v>
      </c>
      <c r="AE59" s="34">
        <v>3</v>
      </c>
      <c r="AF59" s="34">
        <v>2</v>
      </c>
      <c r="AG59" s="34">
        <v>1540</v>
      </c>
      <c r="AH59" s="34">
        <v>6000</v>
      </c>
      <c r="AI59" s="62">
        <v>6</v>
      </c>
      <c r="AK59" s="38">
        <v>358000</v>
      </c>
      <c r="AL59" s="34">
        <v>2</v>
      </c>
      <c r="AM59" s="34">
        <v>1</v>
      </c>
      <c r="AN59" s="59">
        <v>960</v>
      </c>
      <c r="AO59" s="34">
        <v>1808</v>
      </c>
      <c r="AP59" s="39">
        <v>7</v>
      </c>
      <c r="AS59" s="38">
        <v>376000</v>
      </c>
      <c r="AT59" s="34">
        <v>3</v>
      </c>
      <c r="AU59" s="34">
        <v>2</v>
      </c>
      <c r="AV59" s="34">
        <v>1540</v>
      </c>
      <c r="AW59" s="59">
        <v>1827</v>
      </c>
      <c r="AX59" s="39">
        <v>8</v>
      </c>
      <c r="BO59" s="171" t="s">
        <v>1</v>
      </c>
      <c r="BP59" s="174" t="s">
        <v>71</v>
      </c>
      <c r="BQ59" s="175"/>
      <c r="BR59" s="70">
        <f>BR36</f>
        <v>155000</v>
      </c>
      <c r="BS59" s="70">
        <f>BS36-BR59</f>
        <v>110000</v>
      </c>
      <c r="BT59" s="82">
        <f t="shared" ref="BT59:BV61" si="8">BT36-BS36</f>
        <v>110000</v>
      </c>
      <c r="BU59" s="70">
        <f t="shared" si="8"/>
        <v>90000</v>
      </c>
      <c r="BV59" s="70">
        <f t="shared" si="8"/>
        <v>520000</v>
      </c>
      <c r="BW59" s="71">
        <f>BW36</f>
        <v>590</v>
      </c>
      <c r="BX59" s="72">
        <f t="shared" ref="BX59:CA61" si="9">BX36-BW36</f>
        <v>330</v>
      </c>
      <c r="BY59" s="72">
        <f t="shared" si="9"/>
        <v>240</v>
      </c>
      <c r="BZ59" s="72">
        <f t="shared" si="9"/>
        <v>270</v>
      </c>
      <c r="CA59" s="69">
        <f t="shared" si="9"/>
        <v>1480</v>
      </c>
      <c r="CJ59" s="5"/>
      <c r="CK59" s="6"/>
      <c r="CL59" s="6"/>
      <c r="CM59" s="139" t="s">
        <v>108</v>
      </c>
      <c r="CN59" s="139">
        <v>870000</v>
      </c>
      <c r="CO59" s="83"/>
      <c r="CP59" s="83"/>
      <c r="CQ59" s="83"/>
      <c r="CR59" s="6"/>
      <c r="CS59" s="139" t="s">
        <v>108</v>
      </c>
      <c r="CT59" s="139">
        <v>4850</v>
      </c>
      <c r="CU59" s="6"/>
      <c r="CV59" s="6"/>
      <c r="CW59" s="6"/>
      <c r="CX59" s="6"/>
      <c r="CY59" s="6"/>
      <c r="CZ59" s="7"/>
      <c r="DH59" s="5"/>
      <c r="DI59" s="6"/>
      <c r="DJ59" s="6"/>
      <c r="DK59" s="6"/>
      <c r="DL59" s="6"/>
      <c r="DM59" s="6"/>
      <c r="DN59" s="6"/>
      <c r="DO59" s="6"/>
      <c r="DP59" s="6"/>
      <c r="DQ59" s="6"/>
      <c r="DR59" s="6"/>
      <c r="DS59" s="6"/>
      <c r="DT59" s="6"/>
      <c r="DU59" s="6"/>
      <c r="DV59" s="6"/>
      <c r="DW59" s="6"/>
      <c r="DX59" s="6"/>
      <c r="DY59" s="6"/>
      <c r="DZ59" s="6"/>
      <c r="EA59" s="6"/>
      <c r="EB59" s="6"/>
      <c r="EC59" s="6"/>
      <c r="ED59" s="7"/>
      <c r="EF59" s="5"/>
      <c r="EG59" s="6"/>
      <c r="EH59" s="6"/>
      <c r="EI59" s="6"/>
      <c r="EJ59" s="6"/>
      <c r="EK59" s="187"/>
      <c r="EL59" s="187"/>
      <c r="EM59" s="187"/>
      <c r="EN59" s="187"/>
      <c r="EO59" s="187"/>
      <c r="EP59" s="187"/>
      <c r="EQ59" s="187"/>
      <c r="ER59" s="187"/>
      <c r="ES59" s="187"/>
      <c r="ET59" s="187"/>
      <c r="EU59" s="187"/>
      <c r="EV59" s="6"/>
      <c r="EW59" s="6"/>
      <c r="EX59" s="6"/>
      <c r="EY59" s="6"/>
      <c r="EZ59" s="6"/>
      <c r="FA59" s="6"/>
      <c r="FB59" s="6"/>
      <c r="FC59" s="7"/>
      <c r="FJ59" s="100"/>
      <c r="FK59" s="89"/>
      <c r="FL59" s="89">
        <v>1070</v>
      </c>
      <c r="FM59" s="89">
        <v>249000</v>
      </c>
      <c r="FN59" s="145">
        <f t="shared" si="3"/>
        <v>-808.56</v>
      </c>
      <c r="FO59" s="145">
        <f t="shared" si="4"/>
        <v>653769.27359999996</v>
      </c>
      <c r="FP59" s="89">
        <f t="shared" si="0"/>
        <v>-206982.90000000002</v>
      </c>
      <c r="FQ59" s="89">
        <f t="shared" si="1"/>
        <v>42841920892.410011</v>
      </c>
      <c r="FR59" s="89">
        <f t="shared" si="2"/>
        <v>167358093.62400001</v>
      </c>
      <c r="FS59" s="89"/>
      <c r="FT59" s="89"/>
      <c r="FU59" s="89"/>
      <c r="FV59" s="139"/>
      <c r="FW59" s="139"/>
      <c r="FX59" s="139"/>
      <c r="FY59" s="139"/>
      <c r="GA59" s="139"/>
      <c r="GB59" s="139"/>
      <c r="GH59" s="139">
        <v>34</v>
      </c>
      <c r="GI59" s="139">
        <v>438768.73026878317</v>
      </c>
      <c r="GJ59" s="139">
        <v>-88768.730268783169</v>
      </c>
      <c r="GK59" s="139">
        <v>-0.67304644247923462</v>
      </c>
      <c r="GS59" s="139">
        <v>34</v>
      </c>
      <c r="GT59" s="139">
        <v>429389.51172073174</v>
      </c>
      <c r="GU59" s="139">
        <v>-174389.51172073174</v>
      </c>
      <c r="GV59" s="139">
        <v>-1.1968353053227485</v>
      </c>
      <c r="HC59" s="139">
        <v>34</v>
      </c>
      <c r="HD59" s="139">
        <v>407577.19590633531</v>
      </c>
      <c r="HE59" s="139">
        <v>-77627.195906335313</v>
      </c>
      <c r="HF59" s="139">
        <v>-0.47524582852223601</v>
      </c>
      <c r="HM59" s="139">
        <v>34</v>
      </c>
      <c r="HN59" s="139">
        <v>338530.22287405754</v>
      </c>
      <c r="HO59" s="139">
        <v>-98580.222874057537</v>
      </c>
      <c r="HP59" s="139">
        <v>-0.73435933469313219</v>
      </c>
      <c r="HW59" s="139">
        <v>34</v>
      </c>
      <c r="HX59" s="139">
        <v>420337.48444485571</v>
      </c>
      <c r="HY59" s="139">
        <v>-125337.48444485571</v>
      </c>
      <c r="HZ59" s="139">
        <v>-0.74819761250375727</v>
      </c>
      <c r="JA59" s="139">
        <v>34</v>
      </c>
      <c r="JB59" s="139">
        <v>386874.30313919415</v>
      </c>
      <c r="JC59" s="139">
        <v>-83874.303139194148</v>
      </c>
      <c r="JD59" s="139">
        <v>-0.6750285666925504</v>
      </c>
      <c r="JK59" s="139">
        <v>34</v>
      </c>
      <c r="JL59" s="139">
        <v>416836.92174485326</v>
      </c>
      <c r="JM59" s="139">
        <v>-155836.92174485326</v>
      </c>
      <c r="JN59" s="139">
        <v>-1.1392044677495581</v>
      </c>
      <c r="JU59" s="139">
        <v>34</v>
      </c>
      <c r="JV59" s="139">
        <v>424478.93162600999</v>
      </c>
      <c r="JW59" s="139">
        <v>-48478.931626009988</v>
      </c>
      <c r="JX59" s="139">
        <v>-0.28529718213161237</v>
      </c>
      <c r="KE59" s="139">
        <v>34</v>
      </c>
      <c r="KF59" s="139">
        <v>648006.87952432001</v>
      </c>
      <c r="KG59" s="139">
        <v>84993.120475679985</v>
      </c>
      <c r="KH59" s="139">
        <v>0.59157955146376828</v>
      </c>
    </row>
    <row r="60" spans="2:294">
      <c r="B60" s="26">
        <v>585000</v>
      </c>
      <c r="C60" s="6">
        <v>3</v>
      </c>
      <c r="D60" s="6">
        <v>1</v>
      </c>
      <c r="E60" s="6">
        <v>1850</v>
      </c>
      <c r="F60" s="6">
        <v>7735</v>
      </c>
      <c r="G60" s="27">
        <v>8</v>
      </c>
      <c r="I60" s="55">
        <v>250000</v>
      </c>
      <c r="J60" s="6">
        <v>4</v>
      </c>
      <c r="K60" s="6">
        <v>1</v>
      </c>
      <c r="L60" s="6">
        <v>1860</v>
      </c>
      <c r="M60" s="6">
        <v>7350</v>
      </c>
      <c r="N60" s="27">
        <v>7</v>
      </c>
      <c r="P60" s="26">
        <v>455000</v>
      </c>
      <c r="Q60" s="57">
        <v>2</v>
      </c>
      <c r="R60" s="6">
        <v>1</v>
      </c>
      <c r="S60" s="6">
        <v>1200</v>
      </c>
      <c r="T60" s="6">
        <v>1259</v>
      </c>
      <c r="U60" s="27">
        <v>8</v>
      </c>
      <c r="W60" s="38">
        <v>267500</v>
      </c>
      <c r="X60" s="34">
        <v>3</v>
      </c>
      <c r="Y60" s="59">
        <v>1</v>
      </c>
      <c r="Z60" s="34">
        <v>1600</v>
      </c>
      <c r="AA60" s="34">
        <v>9072</v>
      </c>
      <c r="AB60" s="39">
        <v>7</v>
      </c>
      <c r="AD60" s="38">
        <v>450000</v>
      </c>
      <c r="AE60" s="34">
        <v>2</v>
      </c>
      <c r="AF60" s="34">
        <v>1</v>
      </c>
      <c r="AG60" s="34">
        <v>810</v>
      </c>
      <c r="AH60" s="34">
        <v>4368</v>
      </c>
      <c r="AI60" s="62">
        <v>6</v>
      </c>
      <c r="AK60" s="38">
        <v>156000</v>
      </c>
      <c r="AL60" s="34">
        <v>3</v>
      </c>
      <c r="AM60" s="34">
        <v>1</v>
      </c>
      <c r="AN60" s="59">
        <v>970</v>
      </c>
      <c r="AO60" s="34">
        <v>8580</v>
      </c>
      <c r="AP60" s="39">
        <v>7</v>
      </c>
      <c r="AS60" s="38">
        <v>651000</v>
      </c>
      <c r="AT60" s="34">
        <v>3</v>
      </c>
      <c r="AU60" s="34">
        <v>3</v>
      </c>
      <c r="AV60" s="34">
        <v>2260</v>
      </c>
      <c r="AW60" s="59">
        <v>1834</v>
      </c>
      <c r="AX60" s="39">
        <v>8</v>
      </c>
      <c r="BO60" s="180"/>
      <c r="BP60" s="176" t="s">
        <v>72</v>
      </c>
      <c r="BQ60" s="177"/>
      <c r="BR60" s="70">
        <f>BR37</f>
        <v>125000</v>
      </c>
      <c r="BS60" s="70">
        <f>BS37-BR60</f>
        <v>173000</v>
      </c>
      <c r="BT60" s="70">
        <f t="shared" si="8"/>
        <v>98475</v>
      </c>
      <c r="BU60" s="70">
        <f t="shared" si="8"/>
        <v>157775</v>
      </c>
      <c r="BV60" s="70">
        <f t="shared" si="8"/>
        <v>400250</v>
      </c>
      <c r="BW60" s="72">
        <f>BW37</f>
        <v>890</v>
      </c>
      <c r="BX60" s="72">
        <f t="shared" si="9"/>
        <v>457.5</v>
      </c>
      <c r="BY60" s="72">
        <f t="shared" si="9"/>
        <v>322.5</v>
      </c>
      <c r="BZ60" s="72">
        <f t="shared" si="9"/>
        <v>382.5</v>
      </c>
      <c r="CA60" s="69">
        <f t="shared" si="9"/>
        <v>1817.5</v>
      </c>
      <c r="CJ60" s="5"/>
      <c r="CK60" s="6"/>
      <c r="CL60" s="6"/>
      <c r="CM60" s="139" t="s">
        <v>109</v>
      </c>
      <c r="CN60" s="139">
        <v>125000</v>
      </c>
      <c r="CO60" s="83"/>
      <c r="CP60" s="83"/>
      <c r="CQ60" s="83"/>
      <c r="CR60" s="6"/>
      <c r="CS60" s="139" t="s">
        <v>109</v>
      </c>
      <c r="CT60" s="139">
        <v>590</v>
      </c>
      <c r="CU60" s="6"/>
      <c r="CV60" s="6"/>
      <c r="CW60" s="6"/>
      <c r="CX60" s="6"/>
      <c r="CY60" s="6"/>
      <c r="CZ60" s="7"/>
      <c r="DH60" s="5"/>
      <c r="DI60" s="6"/>
      <c r="DJ60" s="6"/>
      <c r="DK60" s="6"/>
      <c r="DL60" s="6"/>
      <c r="DM60" s="6"/>
      <c r="DN60" s="6"/>
      <c r="DO60" s="6"/>
      <c r="DP60" s="6"/>
      <c r="DQ60" s="6"/>
      <c r="DR60" s="6"/>
      <c r="DS60" s="6"/>
      <c r="DT60" s="6"/>
      <c r="DU60" s="6"/>
      <c r="DV60" s="6"/>
      <c r="DW60" s="6"/>
      <c r="DX60" s="6"/>
      <c r="DY60" s="6"/>
      <c r="DZ60" s="6"/>
      <c r="EA60" s="6"/>
      <c r="EB60" s="6"/>
      <c r="EC60" s="6"/>
      <c r="ED60" s="7"/>
      <c r="EF60" s="5"/>
      <c r="EG60" s="6"/>
      <c r="EH60" s="6"/>
      <c r="EI60" s="6"/>
      <c r="EJ60" s="6"/>
      <c r="EK60" s="187"/>
      <c r="EL60" s="187"/>
      <c r="EM60" s="187"/>
      <c r="EN60" s="187"/>
      <c r="EO60" s="187"/>
      <c r="EP60" s="187"/>
      <c r="EQ60" s="187"/>
      <c r="ER60" s="187"/>
      <c r="ES60" s="187"/>
      <c r="ET60" s="187"/>
      <c r="EU60" s="187"/>
      <c r="EV60" s="6"/>
      <c r="EW60" s="6"/>
      <c r="EX60" s="6"/>
      <c r="EY60" s="6"/>
      <c r="EZ60" s="6"/>
      <c r="FA60" s="6"/>
      <c r="FB60" s="6"/>
      <c r="FC60" s="7"/>
      <c r="FJ60" s="100"/>
      <c r="FK60" s="89"/>
      <c r="FL60" s="89">
        <v>1860</v>
      </c>
      <c r="FM60" s="89">
        <v>250000</v>
      </c>
      <c r="FN60" s="145">
        <f t="shared" si="3"/>
        <v>-18.559999999999945</v>
      </c>
      <c r="FO60" s="145">
        <f t="shared" si="4"/>
        <v>344.47359999999799</v>
      </c>
      <c r="FP60" s="89">
        <f t="shared" si="0"/>
        <v>-205982.90000000002</v>
      </c>
      <c r="FQ60" s="89">
        <f t="shared" si="1"/>
        <v>42428955092.410011</v>
      </c>
      <c r="FR60" s="89">
        <f t="shared" si="2"/>
        <v>3823042.6239999891</v>
      </c>
      <c r="FS60" s="89"/>
      <c r="FT60" s="89"/>
      <c r="FU60" s="89"/>
      <c r="FV60" s="139"/>
      <c r="FW60" s="139"/>
      <c r="FX60" s="139"/>
      <c r="FY60" s="139"/>
      <c r="GA60" s="139"/>
      <c r="GB60" s="139"/>
      <c r="GH60" s="139">
        <v>35</v>
      </c>
      <c r="GI60" s="139">
        <v>338437.51703882741</v>
      </c>
      <c r="GJ60" s="139">
        <v>19562.482961172587</v>
      </c>
      <c r="GK60" s="139">
        <v>0.14832317104470324</v>
      </c>
      <c r="GS60" s="139">
        <v>35</v>
      </c>
      <c r="GT60" s="139">
        <v>291455.96071453416</v>
      </c>
      <c r="GU60" s="139">
        <v>-31505.960714534158</v>
      </c>
      <c r="GV60" s="139">
        <v>-0.2162254239902392</v>
      </c>
      <c r="HC60" s="139">
        <v>35</v>
      </c>
      <c r="HD60" s="139">
        <v>507070.31497103674</v>
      </c>
      <c r="HE60" s="139">
        <v>-177070.31497103674</v>
      </c>
      <c r="HF60" s="139">
        <v>-1.0840521490257236</v>
      </c>
      <c r="HM60" s="139">
        <v>35</v>
      </c>
      <c r="HN60" s="139">
        <v>256636.00414844617</v>
      </c>
      <c r="HO60" s="139">
        <v>-16636.004148446169</v>
      </c>
      <c r="HP60" s="139">
        <v>-0.12392754431091982</v>
      </c>
      <c r="HW60" s="139">
        <v>35</v>
      </c>
      <c r="HX60" s="139">
        <v>407741.26485438598</v>
      </c>
      <c r="HY60" s="139">
        <v>-108241.26485438598</v>
      </c>
      <c r="HZ60" s="139">
        <v>-0.646142343586523</v>
      </c>
      <c r="JA60" s="139">
        <v>35</v>
      </c>
      <c r="JB60" s="139">
        <v>301202.61099069077</v>
      </c>
      <c r="JC60" s="139">
        <v>9797.3890093092341</v>
      </c>
      <c r="JD60" s="139">
        <v>7.8850341675064092E-2</v>
      </c>
      <c r="JK60" s="139">
        <v>35</v>
      </c>
      <c r="JL60" s="139">
        <v>346106.58765123819</v>
      </c>
      <c r="JM60" s="139">
        <v>-83606.587651238195</v>
      </c>
      <c r="JN60" s="139">
        <v>-0.61118377544396785</v>
      </c>
      <c r="JU60" s="139">
        <v>35</v>
      </c>
      <c r="JV60" s="139">
        <v>459282.12587062095</v>
      </c>
      <c r="JW60" s="139">
        <v>-79382.125870620948</v>
      </c>
      <c r="JX60" s="139">
        <v>-0.46716163213370521</v>
      </c>
      <c r="KE60" s="139">
        <v>35</v>
      </c>
      <c r="KF60" s="139">
        <v>685821.82322055753</v>
      </c>
      <c r="KG60" s="139">
        <v>53178.176779442467</v>
      </c>
      <c r="KH60" s="139">
        <v>0.37013727453206402</v>
      </c>
    </row>
    <row r="61" spans="2:294">
      <c r="B61" s="26">
        <v>440000</v>
      </c>
      <c r="C61" s="6">
        <v>4</v>
      </c>
      <c r="D61" s="6">
        <v>1</v>
      </c>
      <c r="E61" s="6">
        <v>1780</v>
      </c>
      <c r="F61" s="6">
        <v>4000</v>
      </c>
      <c r="G61" s="27">
        <v>7</v>
      </c>
      <c r="I61" s="55">
        <v>252000</v>
      </c>
      <c r="J61" s="6">
        <v>3</v>
      </c>
      <c r="K61" s="6">
        <v>2</v>
      </c>
      <c r="L61" s="6">
        <v>1670</v>
      </c>
      <c r="M61" s="6">
        <v>7881</v>
      </c>
      <c r="N61" s="27">
        <v>7</v>
      </c>
      <c r="P61" s="26">
        <v>460000</v>
      </c>
      <c r="Q61" s="57">
        <v>2</v>
      </c>
      <c r="R61" s="6">
        <v>1</v>
      </c>
      <c r="S61" s="6">
        <v>1430</v>
      </c>
      <c r="T61" s="6">
        <v>12092</v>
      </c>
      <c r="U61" s="27">
        <v>7</v>
      </c>
      <c r="W61" s="38">
        <v>268500</v>
      </c>
      <c r="X61" s="34">
        <v>4</v>
      </c>
      <c r="Y61" s="59">
        <v>1</v>
      </c>
      <c r="Z61" s="34">
        <v>1420</v>
      </c>
      <c r="AA61" s="34">
        <v>7500</v>
      </c>
      <c r="AB61" s="39">
        <v>7</v>
      </c>
      <c r="AD61" s="38">
        <v>455000</v>
      </c>
      <c r="AE61" s="34">
        <v>4</v>
      </c>
      <c r="AF61" s="34">
        <v>2</v>
      </c>
      <c r="AG61" s="34">
        <v>2380</v>
      </c>
      <c r="AH61" s="34">
        <v>4500</v>
      </c>
      <c r="AI61" s="62">
        <v>6</v>
      </c>
      <c r="AK61" s="38">
        <v>280000</v>
      </c>
      <c r="AL61" s="34">
        <v>3</v>
      </c>
      <c r="AM61" s="34">
        <v>1</v>
      </c>
      <c r="AN61" s="59">
        <v>980</v>
      </c>
      <c r="AO61" s="34">
        <v>7480</v>
      </c>
      <c r="AP61" s="39">
        <v>6</v>
      </c>
      <c r="AS61" s="38">
        <v>278000</v>
      </c>
      <c r="AT61" s="34">
        <v>2</v>
      </c>
      <c r="AU61" s="34">
        <v>2</v>
      </c>
      <c r="AV61" s="34">
        <v>1610</v>
      </c>
      <c r="AW61" s="59">
        <v>1968</v>
      </c>
      <c r="AX61" s="39">
        <v>7</v>
      </c>
      <c r="BO61" s="181"/>
      <c r="BP61" s="151" t="s">
        <v>73</v>
      </c>
      <c r="BQ61" s="152"/>
      <c r="BR61" s="70">
        <f>BR38</f>
        <v>179000</v>
      </c>
      <c r="BS61" s="70">
        <f>BS38-BR61</f>
        <v>173000</v>
      </c>
      <c r="BT61" s="70">
        <f t="shared" si="8"/>
        <v>123000</v>
      </c>
      <c r="BU61" s="70">
        <f t="shared" si="8"/>
        <v>185000</v>
      </c>
      <c r="BV61" s="70">
        <f t="shared" si="8"/>
        <v>335000</v>
      </c>
      <c r="BW61" s="72">
        <f>BW38</f>
        <v>1020</v>
      </c>
      <c r="BX61" s="72">
        <f t="shared" si="9"/>
        <v>910</v>
      </c>
      <c r="BY61" s="72">
        <f t="shared" si="9"/>
        <v>370</v>
      </c>
      <c r="BZ61" s="72">
        <f t="shared" si="9"/>
        <v>400</v>
      </c>
      <c r="CA61" s="69">
        <f t="shared" si="9"/>
        <v>2740</v>
      </c>
      <c r="CJ61" s="5"/>
      <c r="CK61" s="6"/>
      <c r="CL61" s="6"/>
      <c r="CM61" s="139" t="s">
        <v>110</v>
      </c>
      <c r="CN61" s="139">
        <v>995000</v>
      </c>
      <c r="CO61" s="83"/>
      <c r="CP61" s="83"/>
      <c r="CQ61" s="83"/>
      <c r="CR61" s="6"/>
      <c r="CS61" s="139" t="s">
        <v>110</v>
      </c>
      <c r="CT61" s="139">
        <v>5440</v>
      </c>
      <c r="CU61" s="6"/>
      <c r="CV61" s="6"/>
      <c r="CW61" s="6"/>
      <c r="CX61" s="6"/>
      <c r="CY61" s="6"/>
      <c r="CZ61" s="7"/>
      <c r="DH61" s="5"/>
      <c r="DI61" s="6"/>
      <c r="DJ61" s="6"/>
      <c r="DK61" s="6"/>
      <c r="DL61" s="6"/>
      <c r="DM61" s="6"/>
      <c r="DN61" s="6"/>
      <c r="DO61" s="6"/>
      <c r="DP61" s="6"/>
      <c r="DQ61" s="6"/>
      <c r="DR61" s="6"/>
      <c r="DS61" s="6"/>
      <c r="DT61" s="6"/>
      <c r="DU61" s="6"/>
      <c r="DV61" s="6"/>
      <c r="DW61" s="6"/>
      <c r="DX61" s="6"/>
      <c r="DY61" s="6"/>
      <c r="DZ61" s="6"/>
      <c r="EA61" s="6"/>
      <c r="EB61" s="6"/>
      <c r="EC61" s="6"/>
      <c r="ED61" s="7"/>
      <c r="EF61" s="5"/>
      <c r="EG61" s="6"/>
      <c r="EH61" s="6"/>
      <c r="EI61" s="6"/>
      <c r="EJ61" s="6"/>
      <c r="EK61" s="187"/>
      <c r="EL61" s="187"/>
      <c r="EM61" s="187"/>
      <c r="EN61" s="187"/>
      <c r="EO61" s="187"/>
      <c r="EP61" s="187"/>
      <c r="EQ61" s="187"/>
      <c r="ER61" s="187"/>
      <c r="ES61" s="187"/>
      <c r="ET61" s="187"/>
      <c r="EU61" s="187"/>
      <c r="EV61" s="6"/>
      <c r="EW61" s="6"/>
      <c r="EX61" s="6"/>
      <c r="EY61" s="6"/>
      <c r="EZ61" s="6"/>
      <c r="FA61" s="6"/>
      <c r="FB61" s="6"/>
      <c r="FC61" s="7"/>
      <c r="FJ61" s="100"/>
      <c r="FK61" s="89"/>
      <c r="FL61" s="89">
        <v>1670</v>
      </c>
      <c r="FM61" s="89">
        <v>252000</v>
      </c>
      <c r="FN61" s="145">
        <f t="shared" si="3"/>
        <v>-208.55999999999995</v>
      </c>
      <c r="FO61" s="145">
        <f t="shared" si="4"/>
        <v>43497.273599999979</v>
      </c>
      <c r="FP61" s="89">
        <f t="shared" si="0"/>
        <v>-203982.90000000002</v>
      </c>
      <c r="FQ61" s="89">
        <f t="shared" si="1"/>
        <v>41609023492.410011</v>
      </c>
      <c r="FR61" s="89">
        <f t="shared" si="2"/>
        <v>42542673.623999991</v>
      </c>
      <c r="FS61" s="89"/>
      <c r="FT61" s="89"/>
      <c r="FU61" s="89"/>
      <c r="FV61" s="139"/>
      <c r="FW61" s="139"/>
      <c r="FX61" s="139"/>
      <c r="FY61" s="139"/>
      <c r="GA61" s="139"/>
      <c r="GB61" s="139"/>
      <c r="GH61" s="139">
        <v>36</v>
      </c>
      <c r="GI61" s="139">
        <v>398209.30364390742</v>
      </c>
      <c r="GJ61" s="139">
        <v>-38259.30364390742</v>
      </c>
      <c r="GK61" s="139">
        <v>-0.29008287187724002</v>
      </c>
      <c r="GS61" s="139">
        <v>36</v>
      </c>
      <c r="GT61" s="139">
        <v>470769.57702259102</v>
      </c>
      <c r="GU61" s="139">
        <v>-210769.57702259102</v>
      </c>
      <c r="GV61" s="139">
        <v>-1.4465117115101744</v>
      </c>
      <c r="HC61" s="139">
        <v>36</v>
      </c>
      <c r="HD61" s="139">
        <v>513703.1895753502</v>
      </c>
      <c r="HE61" s="139">
        <v>-181703.1895753502</v>
      </c>
      <c r="HF61" s="139">
        <v>-1.1124153315941523</v>
      </c>
      <c r="HM61" s="139">
        <v>36</v>
      </c>
      <c r="HN61" s="139">
        <v>380221.82513436879</v>
      </c>
      <c r="HO61" s="139">
        <v>-140221.82513436879</v>
      </c>
      <c r="HP61" s="139">
        <v>-1.0445625219034711</v>
      </c>
      <c r="HW61" s="139">
        <v>36</v>
      </c>
      <c r="HX61" s="139">
        <v>432279.35496569058</v>
      </c>
      <c r="HY61" s="139">
        <v>-132279.35496569058</v>
      </c>
      <c r="HZ61" s="139">
        <v>-0.78963685929416183</v>
      </c>
      <c r="JA61" s="139">
        <v>36</v>
      </c>
      <c r="JB61" s="139">
        <v>300430.79394430784</v>
      </c>
      <c r="JC61" s="139">
        <v>12569.206055692164</v>
      </c>
      <c r="JD61" s="139">
        <v>0.1011581954267516</v>
      </c>
      <c r="JK61" s="139">
        <v>36</v>
      </c>
      <c r="JL61" s="139">
        <v>380943.9163839143</v>
      </c>
      <c r="JM61" s="139">
        <v>-116943.9163839143</v>
      </c>
      <c r="JN61" s="139">
        <v>-0.85488747165326884</v>
      </c>
      <c r="JU61" s="139">
        <v>36</v>
      </c>
      <c r="JV61" s="139">
        <v>563691.70860445383</v>
      </c>
      <c r="JW61" s="139">
        <v>-183741.70860445383</v>
      </c>
      <c r="JX61" s="139">
        <v>-1.0813149124097761</v>
      </c>
      <c r="KE61" s="139">
        <v>36</v>
      </c>
      <c r="KF61" s="139">
        <v>700593.28560190042</v>
      </c>
      <c r="KG61" s="139">
        <v>39406.714398099575</v>
      </c>
      <c r="KH61" s="139">
        <v>0.27428345138779964</v>
      </c>
    </row>
    <row r="62" spans="2:294">
      <c r="B62" s="26">
        <v>270000</v>
      </c>
      <c r="C62" s="6">
        <v>3</v>
      </c>
      <c r="D62" s="6">
        <v>2</v>
      </c>
      <c r="E62" s="6">
        <v>1670</v>
      </c>
      <c r="F62" s="6">
        <v>8364</v>
      </c>
      <c r="G62" s="27">
        <v>7</v>
      </c>
      <c r="I62" s="55">
        <v>252000</v>
      </c>
      <c r="J62" s="6">
        <v>3</v>
      </c>
      <c r="K62" s="6">
        <v>2</v>
      </c>
      <c r="L62" s="6">
        <v>1670</v>
      </c>
      <c r="M62" s="6">
        <v>4020</v>
      </c>
      <c r="N62" s="27">
        <v>7</v>
      </c>
      <c r="P62" s="26">
        <v>460000</v>
      </c>
      <c r="Q62" s="57">
        <v>2</v>
      </c>
      <c r="R62" s="6">
        <v>1</v>
      </c>
      <c r="S62" s="6">
        <v>850</v>
      </c>
      <c r="T62" s="6">
        <v>4650</v>
      </c>
      <c r="U62" s="27">
        <v>7</v>
      </c>
      <c r="W62" s="38">
        <v>270000</v>
      </c>
      <c r="X62" s="34">
        <v>3</v>
      </c>
      <c r="Y62" s="59">
        <v>1</v>
      </c>
      <c r="Z62" s="34">
        <v>1390</v>
      </c>
      <c r="AA62" s="34">
        <v>9000</v>
      </c>
      <c r="AB62" s="39">
        <v>7</v>
      </c>
      <c r="AD62" s="38">
        <v>460000</v>
      </c>
      <c r="AE62" s="34">
        <v>3</v>
      </c>
      <c r="AF62" s="34">
        <v>1</v>
      </c>
      <c r="AG62" s="34">
        <v>1130</v>
      </c>
      <c r="AH62" s="34">
        <v>7000</v>
      </c>
      <c r="AI62" s="62">
        <v>6</v>
      </c>
      <c r="AK62" s="38">
        <v>245000</v>
      </c>
      <c r="AL62" s="34">
        <v>2</v>
      </c>
      <c r="AM62" s="34">
        <v>1</v>
      </c>
      <c r="AN62" s="59">
        <v>990</v>
      </c>
      <c r="AO62" s="34">
        <v>4800</v>
      </c>
      <c r="AP62" s="39">
        <v>6</v>
      </c>
      <c r="AS62" s="38">
        <v>370000</v>
      </c>
      <c r="AT62" s="34">
        <v>2</v>
      </c>
      <c r="AU62" s="34">
        <v>1</v>
      </c>
      <c r="AV62" s="34">
        <v>750</v>
      </c>
      <c r="AW62" s="59">
        <v>2020</v>
      </c>
      <c r="AX62" s="39">
        <v>7</v>
      </c>
      <c r="BQ62" s="74"/>
      <c r="BR62" s="6"/>
      <c r="BS62" s="83"/>
      <c r="BT62" s="83"/>
      <c r="BU62" s="70"/>
      <c r="BV62" s="70"/>
      <c r="BW62" s="68"/>
      <c r="BX62" s="72"/>
      <c r="BY62" s="72"/>
      <c r="BZ62" s="72"/>
      <c r="CA62" s="69"/>
      <c r="CJ62" s="5"/>
      <c r="CK62" s="6"/>
      <c r="CL62" s="6"/>
      <c r="CM62" s="139" t="s">
        <v>111</v>
      </c>
      <c r="CN62" s="139">
        <v>227991471</v>
      </c>
      <c r="CO62" s="83"/>
      <c r="CP62" s="83"/>
      <c r="CQ62" s="83"/>
      <c r="CR62" s="6"/>
      <c r="CS62" s="139" t="s">
        <v>111</v>
      </c>
      <c r="CT62" s="139">
        <v>939280</v>
      </c>
      <c r="CU62" s="6"/>
      <c r="CV62" s="6"/>
      <c r="CW62" s="6"/>
      <c r="CX62" s="6"/>
      <c r="CY62" s="6"/>
      <c r="CZ62" s="7"/>
      <c r="DH62" s="5"/>
      <c r="DI62" s="6"/>
      <c r="DJ62" s="6"/>
      <c r="DK62" s="6"/>
      <c r="DL62" s="6"/>
      <c r="DM62" s="6"/>
      <c r="DN62" s="6"/>
      <c r="DO62" s="6"/>
      <c r="DP62" s="6"/>
      <c r="DQ62" s="6"/>
      <c r="DR62" s="6"/>
      <c r="DS62" s="6"/>
      <c r="DT62" s="6"/>
      <c r="DU62" s="6"/>
      <c r="DV62" s="6"/>
      <c r="DW62" s="6"/>
      <c r="DX62" s="6"/>
      <c r="DY62" s="6"/>
      <c r="DZ62" s="6"/>
      <c r="EA62" s="6"/>
      <c r="EB62" s="6"/>
      <c r="EC62" s="6"/>
      <c r="ED62" s="7"/>
      <c r="EF62" s="5"/>
      <c r="EG62" s="6"/>
      <c r="EH62" s="6"/>
      <c r="EI62" s="6"/>
      <c r="EJ62" s="6"/>
      <c r="EK62" s="6"/>
      <c r="EL62" s="6"/>
      <c r="EM62" s="6"/>
      <c r="EN62" s="6"/>
      <c r="EO62" s="6"/>
      <c r="EP62" s="6"/>
      <c r="EQ62" s="6"/>
      <c r="ER62" s="6"/>
      <c r="ES62" s="6"/>
      <c r="ET62" s="6"/>
      <c r="EU62" s="6"/>
      <c r="EV62" s="6"/>
      <c r="EW62" s="6"/>
      <c r="EX62" s="6"/>
      <c r="EY62" s="6"/>
      <c r="EZ62" s="6"/>
      <c r="FA62" s="6"/>
      <c r="FB62" s="6"/>
      <c r="FC62" s="7"/>
      <c r="FJ62" s="100"/>
      <c r="FK62" s="89"/>
      <c r="FL62" s="89">
        <v>1670</v>
      </c>
      <c r="FM62" s="89">
        <v>252000</v>
      </c>
      <c r="FN62" s="145">
        <f t="shared" si="3"/>
        <v>-208.55999999999995</v>
      </c>
      <c r="FO62" s="145">
        <f t="shared" si="4"/>
        <v>43497.273599999979</v>
      </c>
      <c r="FP62" s="89">
        <f t="shared" si="0"/>
        <v>-203982.90000000002</v>
      </c>
      <c r="FQ62" s="89">
        <f t="shared" si="1"/>
        <v>41609023492.410011</v>
      </c>
      <c r="FR62" s="89">
        <f t="shared" si="2"/>
        <v>42542673.623999991</v>
      </c>
      <c r="FS62" s="89"/>
      <c r="FT62" s="89"/>
      <c r="FU62" s="89"/>
      <c r="FV62" s="139"/>
      <c r="FW62" s="139"/>
      <c r="FX62" s="139"/>
      <c r="FY62" s="139"/>
      <c r="GA62" s="139"/>
      <c r="GB62" s="139"/>
      <c r="GH62" s="139">
        <v>37</v>
      </c>
      <c r="GI62" s="139">
        <v>338437.51703882741</v>
      </c>
      <c r="GJ62" s="139">
        <v>26562.482961172587</v>
      </c>
      <c r="GK62" s="139">
        <v>0.20139732320492007</v>
      </c>
      <c r="GS62" s="139">
        <v>37</v>
      </c>
      <c r="GT62" s="139">
        <v>425448.55312055466</v>
      </c>
      <c r="GU62" s="139">
        <v>-165448.55312055466</v>
      </c>
      <c r="GV62" s="139">
        <v>-1.135473502020854</v>
      </c>
      <c r="HC62" s="139">
        <v>37</v>
      </c>
      <c r="HD62" s="139">
        <v>467273.06734515622</v>
      </c>
      <c r="HE62" s="139">
        <v>-134273.06734515622</v>
      </c>
      <c r="HF62" s="139">
        <v>-0.8220407087184618</v>
      </c>
      <c r="HM62" s="139">
        <v>37</v>
      </c>
      <c r="HN62" s="139">
        <v>453182.12908991345</v>
      </c>
      <c r="HO62" s="139">
        <v>-213182.12908991345</v>
      </c>
      <c r="HP62" s="139">
        <v>-1.5880699183135314</v>
      </c>
      <c r="HW62" s="139">
        <v>37</v>
      </c>
      <c r="HX62" s="139">
        <v>453545.69972882129</v>
      </c>
      <c r="HY62" s="139">
        <v>-153545.69972882129</v>
      </c>
      <c r="HZ62" s="139">
        <v>-0.91658554067971076</v>
      </c>
      <c r="JA62" s="139">
        <v>37</v>
      </c>
      <c r="JB62" s="139">
        <v>328988.02466047567</v>
      </c>
      <c r="JC62" s="139">
        <v>-15988.024660475668</v>
      </c>
      <c r="JD62" s="139">
        <v>-0.12867318078214596</v>
      </c>
      <c r="JK62" s="139">
        <v>37</v>
      </c>
      <c r="JL62" s="139">
        <v>370387.15010128519</v>
      </c>
      <c r="JM62" s="139">
        <v>-105887.15010128519</v>
      </c>
      <c r="JN62" s="139">
        <v>-0.77405991546824204</v>
      </c>
      <c r="JU62" s="139">
        <v>37</v>
      </c>
      <c r="JV62" s="139">
        <v>380305.6466232345</v>
      </c>
      <c r="JW62" s="139">
        <v>-305.64662323449738</v>
      </c>
      <c r="JX62" s="139">
        <v>-1.7987219893695011E-3</v>
      </c>
      <c r="KE62" s="139">
        <v>37</v>
      </c>
      <c r="KF62" s="139">
        <v>660414.90792464791</v>
      </c>
      <c r="KG62" s="139">
        <v>89535.092075352091</v>
      </c>
      <c r="KH62" s="139">
        <v>0.62319313979488555</v>
      </c>
    </row>
    <row r="63" spans="2:294">
      <c r="B63" s="26">
        <v>564500</v>
      </c>
      <c r="C63" s="6">
        <v>4</v>
      </c>
      <c r="D63" s="6">
        <v>2</v>
      </c>
      <c r="E63" s="6">
        <v>3100</v>
      </c>
      <c r="F63" s="6">
        <v>14568</v>
      </c>
      <c r="G63" s="27">
        <v>8</v>
      </c>
      <c r="I63" s="55">
        <v>252000</v>
      </c>
      <c r="J63" s="6">
        <v>4</v>
      </c>
      <c r="K63" s="6">
        <v>1</v>
      </c>
      <c r="L63" s="6">
        <v>1940</v>
      </c>
      <c r="M63" s="6">
        <v>13370</v>
      </c>
      <c r="N63" s="27">
        <v>8</v>
      </c>
      <c r="P63" s="26">
        <v>465000</v>
      </c>
      <c r="Q63" s="57">
        <v>2</v>
      </c>
      <c r="R63" s="6">
        <v>1</v>
      </c>
      <c r="S63" s="6">
        <v>1120</v>
      </c>
      <c r="T63" s="6">
        <v>4000</v>
      </c>
      <c r="U63" s="27">
        <v>7</v>
      </c>
      <c r="W63" s="38">
        <v>273000</v>
      </c>
      <c r="X63" s="34">
        <v>3</v>
      </c>
      <c r="Y63" s="59">
        <v>1</v>
      </c>
      <c r="Z63" s="34">
        <v>1560</v>
      </c>
      <c r="AA63" s="34">
        <v>7800</v>
      </c>
      <c r="AB63" s="39">
        <v>7</v>
      </c>
      <c r="AD63" s="38">
        <v>465000</v>
      </c>
      <c r="AE63" s="34">
        <v>3</v>
      </c>
      <c r="AF63" s="34">
        <v>1</v>
      </c>
      <c r="AG63" s="34">
        <v>900</v>
      </c>
      <c r="AH63" s="34">
        <v>8690</v>
      </c>
      <c r="AI63" s="62">
        <v>6</v>
      </c>
      <c r="AK63" s="38">
        <v>265000</v>
      </c>
      <c r="AL63" s="34">
        <v>3</v>
      </c>
      <c r="AM63" s="34">
        <v>1</v>
      </c>
      <c r="AN63" s="59">
        <v>1000</v>
      </c>
      <c r="AO63" s="34">
        <v>9150</v>
      </c>
      <c r="AP63" s="39">
        <v>7</v>
      </c>
      <c r="AS63" s="38">
        <v>720000</v>
      </c>
      <c r="AT63" s="34">
        <v>3</v>
      </c>
      <c r="AU63" s="34">
        <v>2</v>
      </c>
      <c r="AV63" s="34">
        <v>2100</v>
      </c>
      <c r="AW63" s="59">
        <v>2200</v>
      </c>
      <c r="AX63" s="39">
        <v>7</v>
      </c>
      <c r="BO63" s="171" t="s">
        <v>2</v>
      </c>
      <c r="BP63" s="174" t="s">
        <v>74</v>
      </c>
      <c r="BQ63" s="175"/>
      <c r="BR63" s="70">
        <f>BR40</f>
        <v>125000</v>
      </c>
      <c r="BS63" s="70">
        <f>BS40-BR63</f>
        <v>146500</v>
      </c>
      <c r="BT63" s="70">
        <f t="shared" ref="BT63:BV65" si="10">BT40-BS40</f>
        <v>88500</v>
      </c>
      <c r="BU63" s="70">
        <f t="shared" si="10"/>
        <v>100000</v>
      </c>
      <c r="BV63" s="70">
        <f t="shared" si="10"/>
        <v>453000</v>
      </c>
      <c r="BW63" s="72">
        <f>BW40</f>
        <v>590</v>
      </c>
      <c r="BX63" s="72">
        <f t="shared" ref="BX63:CA65" si="11">BX40-BW40</f>
        <v>510</v>
      </c>
      <c r="BY63" s="72">
        <f t="shared" si="11"/>
        <v>310</v>
      </c>
      <c r="BZ63" s="72">
        <f t="shared" si="11"/>
        <v>350</v>
      </c>
      <c r="CA63" s="69">
        <f t="shared" si="11"/>
        <v>1630</v>
      </c>
      <c r="CJ63" s="5"/>
      <c r="CK63" s="6"/>
      <c r="CL63" s="6"/>
      <c r="CM63" s="139" t="s">
        <v>112</v>
      </c>
      <c r="CN63" s="139">
        <v>500</v>
      </c>
      <c r="CO63" s="83"/>
      <c r="CP63" s="83"/>
      <c r="CQ63" s="83"/>
      <c r="CR63" s="6"/>
      <c r="CS63" s="139" t="s">
        <v>112</v>
      </c>
      <c r="CT63" s="139">
        <v>500</v>
      </c>
      <c r="CU63" s="6"/>
      <c r="CV63" s="6"/>
      <c r="CW63" s="6"/>
      <c r="CX63" s="6"/>
      <c r="CY63" s="6"/>
      <c r="CZ63" s="7"/>
      <c r="DH63" s="5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6"/>
      <c r="DT63" s="6"/>
      <c r="DU63" s="6"/>
      <c r="DV63" s="6"/>
      <c r="DW63" s="6"/>
      <c r="DX63" s="6"/>
      <c r="DY63" s="6"/>
      <c r="DZ63" s="6"/>
      <c r="EA63" s="6"/>
      <c r="EB63" s="6"/>
      <c r="EC63" s="6"/>
      <c r="ED63" s="7"/>
      <c r="EF63" s="5"/>
      <c r="EG63" s="6"/>
      <c r="EH63" s="6"/>
      <c r="EI63" s="6"/>
      <c r="EJ63" s="6"/>
      <c r="EK63" s="6"/>
      <c r="EL63" s="6"/>
      <c r="EM63" s="6"/>
      <c r="EN63" s="6"/>
      <c r="EO63" s="6"/>
      <c r="EP63" s="6"/>
      <c r="EQ63" s="6"/>
      <c r="ER63" s="6"/>
      <c r="ES63" s="6"/>
      <c r="ET63" s="6"/>
      <c r="EU63" s="6"/>
      <c r="EV63" s="6"/>
      <c r="EW63" s="6"/>
      <c r="EX63" s="6"/>
      <c r="EY63" s="6"/>
      <c r="EZ63" s="6"/>
      <c r="FA63" s="6"/>
      <c r="FB63" s="6"/>
      <c r="FC63" s="7"/>
      <c r="FJ63" s="100"/>
      <c r="FK63" s="89"/>
      <c r="FL63" s="89">
        <v>1940</v>
      </c>
      <c r="FM63" s="89">
        <v>252000</v>
      </c>
      <c r="FN63" s="145">
        <f t="shared" si="3"/>
        <v>61.440000000000055</v>
      </c>
      <c r="FO63" s="145">
        <f t="shared" si="4"/>
        <v>3774.8736000000067</v>
      </c>
      <c r="FP63" s="89">
        <f t="shared" si="0"/>
        <v>-203982.90000000002</v>
      </c>
      <c r="FQ63" s="89">
        <f t="shared" si="1"/>
        <v>41609023492.410011</v>
      </c>
      <c r="FR63" s="89">
        <f t="shared" si="2"/>
        <v>-12532709.376000013</v>
      </c>
      <c r="FS63" s="89"/>
      <c r="FT63" s="89"/>
      <c r="FU63" s="89"/>
      <c r="FV63" s="139"/>
      <c r="FW63" s="139"/>
      <c r="FX63" s="139"/>
      <c r="FY63" s="139"/>
      <c r="GA63" s="139"/>
      <c r="GB63" s="139"/>
      <c r="GH63" s="139">
        <v>38</v>
      </c>
      <c r="GI63" s="139">
        <v>293608.67708501732</v>
      </c>
      <c r="GJ63" s="139">
        <v>76391.32291498268</v>
      </c>
      <c r="GK63" s="139">
        <v>0.57920067087286409</v>
      </c>
      <c r="GS63" s="139">
        <v>38</v>
      </c>
      <c r="GT63" s="139">
        <v>449094.30472161714</v>
      </c>
      <c r="GU63" s="139">
        <v>-188094.30472161714</v>
      </c>
      <c r="GV63" s="139">
        <v>-1.2908913064764567</v>
      </c>
      <c r="HC63" s="139">
        <v>38</v>
      </c>
      <c r="HD63" s="139">
        <v>397627.88399986521</v>
      </c>
      <c r="HE63" s="139">
        <v>-63627.883999865211</v>
      </c>
      <c r="HF63" s="139">
        <v>-0.38953985256814883</v>
      </c>
      <c r="HM63" s="139">
        <v>38</v>
      </c>
      <c r="HN63" s="139">
        <v>389155.73990443547</v>
      </c>
      <c r="HO63" s="139">
        <v>-146155.73990443547</v>
      </c>
      <c r="HP63" s="139">
        <v>-1.0887663751270438</v>
      </c>
      <c r="HW63" s="139">
        <v>38</v>
      </c>
      <c r="HX63" s="139">
        <v>496078.38925508258</v>
      </c>
      <c r="HY63" s="139">
        <v>-194078.38925508258</v>
      </c>
      <c r="HZ63" s="139">
        <v>-1.1585439752711388</v>
      </c>
      <c r="JA63" s="139">
        <v>38</v>
      </c>
      <c r="JB63" s="139">
        <v>305061.69622260536</v>
      </c>
      <c r="JC63" s="139">
        <v>14888.303777394642</v>
      </c>
      <c r="JD63" s="139">
        <v>0.11982251992793783</v>
      </c>
      <c r="JK63" s="139">
        <v>38</v>
      </c>
      <c r="JL63" s="139">
        <v>331327.11485555745</v>
      </c>
      <c r="JM63" s="139">
        <v>-66327.114855557447</v>
      </c>
      <c r="JN63" s="139">
        <v>-0.48486677438419445</v>
      </c>
      <c r="JU63" s="139">
        <v>38</v>
      </c>
      <c r="JV63" s="139">
        <v>526211.34557179594</v>
      </c>
      <c r="JW63" s="139">
        <v>-146211.34557179594</v>
      </c>
      <c r="JX63" s="139">
        <v>-0.86044975597037499</v>
      </c>
      <c r="KE63" s="139">
        <v>38</v>
      </c>
      <c r="KF63" s="139">
        <v>663369.20040091651</v>
      </c>
      <c r="KG63" s="139">
        <v>89518.79959908349</v>
      </c>
      <c r="KH63" s="139">
        <v>0.62307973890138646</v>
      </c>
    </row>
    <row r="64" spans="2:294">
      <c r="B64" s="26">
        <v>299500</v>
      </c>
      <c r="C64" s="6">
        <v>3</v>
      </c>
      <c r="D64" s="6">
        <v>1</v>
      </c>
      <c r="E64" s="6">
        <v>1280</v>
      </c>
      <c r="F64" s="6">
        <v>6726</v>
      </c>
      <c r="G64" s="27">
        <v>6</v>
      </c>
      <c r="I64" s="55">
        <v>255000</v>
      </c>
      <c r="J64" s="6">
        <v>3</v>
      </c>
      <c r="K64" s="6">
        <v>1</v>
      </c>
      <c r="L64" s="6">
        <v>1710</v>
      </c>
      <c r="M64" s="6">
        <v>12000</v>
      </c>
      <c r="N64" s="27">
        <v>7</v>
      </c>
      <c r="P64" s="26">
        <v>465000</v>
      </c>
      <c r="Q64" s="57">
        <v>2</v>
      </c>
      <c r="R64" s="6">
        <v>2</v>
      </c>
      <c r="S64" s="6">
        <v>1390</v>
      </c>
      <c r="T64" s="6">
        <v>1222</v>
      </c>
      <c r="U64" s="27">
        <v>7</v>
      </c>
      <c r="W64" s="38">
        <v>273148</v>
      </c>
      <c r="X64" s="34">
        <v>3</v>
      </c>
      <c r="Y64" s="59">
        <v>1</v>
      </c>
      <c r="Z64" s="34">
        <v>1710</v>
      </c>
      <c r="AA64" s="34">
        <v>7210</v>
      </c>
      <c r="AB64" s="39">
        <v>7</v>
      </c>
      <c r="AD64" s="38">
        <v>510000</v>
      </c>
      <c r="AE64" s="34">
        <v>4</v>
      </c>
      <c r="AF64" s="34">
        <v>1</v>
      </c>
      <c r="AG64" s="34">
        <v>1060</v>
      </c>
      <c r="AH64" s="34">
        <v>7200</v>
      </c>
      <c r="AI64" s="62">
        <v>6</v>
      </c>
      <c r="AK64" s="38">
        <v>377000</v>
      </c>
      <c r="AL64" s="34">
        <v>2</v>
      </c>
      <c r="AM64" s="34">
        <v>1</v>
      </c>
      <c r="AN64" s="59">
        <v>1000</v>
      </c>
      <c r="AO64" s="34">
        <v>1251</v>
      </c>
      <c r="AP64" s="39">
        <v>7</v>
      </c>
      <c r="AS64" s="38">
        <v>402500</v>
      </c>
      <c r="AT64" s="34">
        <v>3</v>
      </c>
      <c r="AU64" s="34">
        <v>1</v>
      </c>
      <c r="AV64" s="34">
        <v>1480</v>
      </c>
      <c r="AW64" s="59">
        <v>2211</v>
      </c>
      <c r="AX64" s="39">
        <v>7</v>
      </c>
      <c r="BO64" s="180"/>
      <c r="BP64" s="176" t="s">
        <v>75</v>
      </c>
      <c r="BQ64" s="177"/>
      <c r="BR64" s="70">
        <f>BR41</f>
        <v>158000</v>
      </c>
      <c r="BS64" s="70">
        <f>BS41-BR64</f>
        <v>181975</v>
      </c>
      <c r="BT64" s="70">
        <f t="shared" si="10"/>
        <v>125975</v>
      </c>
      <c r="BU64" s="70">
        <f t="shared" si="10"/>
        <v>191050</v>
      </c>
      <c r="BV64" s="70">
        <f t="shared" si="10"/>
        <v>338000</v>
      </c>
      <c r="BW64" s="72">
        <f>BW41</f>
        <v>1010</v>
      </c>
      <c r="BX64" s="72">
        <f t="shared" si="11"/>
        <v>725</v>
      </c>
      <c r="BY64" s="72">
        <f t="shared" si="11"/>
        <v>385</v>
      </c>
      <c r="BZ64" s="72">
        <f t="shared" si="11"/>
        <v>375</v>
      </c>
      <c r="CA64" s="69">
        <f t="shared" si="11"/>
        <v>2945</v>
      </c>
      <c r="CJ64" s="5"/>
      <c r="CK64" s="6"/>
      <c r="CL64" s="6"/>
      <c r="CM64" s="139" t="s">
        <v>99</v>
      </c>
      <c r="CN64" s="139">
        <v>16717.647464513888</v>
      </c>
      <c r="CO64" s="83"/>
      <c r="CP64" s="83"/>
      <c r="CQ64" s="83"/>
      <c r="CR64" s="6"/>
      <c r="CS64" s="139" t="s">
        <v>99</v>
      </c>
      <c r="CT64" s="139">
        <v>62.775155051191049</v>
      </c>
      <c r="CU64" s="6"/>
      <c r="CV64" s="6"/>
      <c r="CW64" s="6"/>
      <c r="CX64" s="6"/>
      <c r="CY64" s="6"/>
      <c r="CZ64" s="7"/>
      <c r="DH64" s="5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7"/>
      <c r="EF64" s="5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7"/>
      <c r="FJ64" s="100"/>
      <c r="FK64" s="89"/>
      <c r="FL64" s="89">
        <v>1710</v>
      </c>
      <c r="FM64" s="89">
        <v>255000</v>
      </c>
      <c r="FN64" s="145">
        <f t="shared" si="3"/>
        <v>-168.55999999999995</v>
      </c>
      <c r="FO64" s="145">
        <f t="shared" si="4"/>
        <v>28412.473599999983</v>
      </c>
      <c r="FP64" s="89">
        <f t="shared" si="0"/>
        <v>-200982.90000000002</v>
      </c>
      <c r="FQ64" s="89">
        <f t="shared" si="1"/>
        <v>40394126092.410011</v>
      </c>
      <c r="FR64" s="89">
        <f t="shared" si="2"/>
        <v>33877677.623999991</v>
      </c>
      <c r="FS64" s="89"/>
      <c r="FT64" s="89"/>
      <c r="FU64" s="89"/>
      <c r="FV64" s="139"/>
      <c r="FW64" s="139"/>
      <c r="FX64" s="139"/>
      <c r="FY64" s="139"/>
      <c r="GA64" s="139"/>
      <c r="GB64" s="139"/>
      <c r="GH64" s="139">
        <v>39</v>
      </c>
      <c r="GI64" s="139">
        <v>526291.70351193612</v>
      </c>
      <c r="GJ64" s="139">
        <v>-151291.70351193612</v>
      </c>
      <c r="GK64" s="139">
        <v>-1.1470969846815582</v>
      </c>
      <c r="GS64" s="139">
        <v>39</v>
      </c>
      <c r="GT64" s="139">
        <v>382098.00851860689</v>
      </c>
      <c r="GU64" s="139">
        <v>-118098.00851860689</v>
      </c>
      <c r="GV64" s="139">
        <v>-0.81050669096272387</v>
      </c>
      <c r="HC64" s="139">
        <v>39</v>
      </c>
      <c r="HD64" s="139">
        <v>543551.12529476057</v>
      </c>
      <c r="HE64" s="139">
        <v>-193551.12529476057</v>
      </c>
      <c r="HF64" s="139">
        <v>-1.1849502462140664</v>
      </c>
      <c r="HM64" s="139">
        <v>39</v>
      </c>
      <c r="HN64" s="139">
        <v>316195.43594889081</v>
      </c>
      <c r="HO64" s="139">
        <v>-71195.435948890809</v>
      </c>
      <c r="HP64" s="139">
        <v>-0.53036026347201348</v>
      </c>
      <c r="HW64" s="139">
        <v>39</v>
      </c>
      <c r="HX64" s="139">
        <v>451909.82705473428</v>
      </c>
      <c r="HY64" s="139">
        <v>-145909.82705473428</v>
      </c>
      <c r="HZ64" s="139">
        <v>-0.87100347295719971</v>
      </c>
      <c r="JA64" s="139">
        <v>39</v>
      </c>
      <c r="JB64" s="139">
        <v>296571.7087123933</v>
      </c>
      <c r="JC64" s="139">
        <v>25928.291287606698</v>
      </c>
      <c r="JD64" s="139">
        <v>0.20867341545138055</v>
      </c>
      <c r="JK64" s="139">
        <v>39</v>
      </c>
      <c r="JL64" s="139">
        <v>340828.20450992364</v>
      </c>
      <c r="JM64" s="139">
        <v>-73828.204509923642</v>
      </c>
      <c r="JN64" s="139">
        <v>-0.53970150001638362</v>
      </c>
      <c r="JU64" s="139">
        <v>39</v>
      </c>
      <c r="JV64" s="139">
        <v>439203.35996026848</v>
      </c>
      <c r="JW64" s="139">
        <v>-57203.359960268484</v>
      </c>
      <c r="JX64" s="139">
        <v>-0.33664020343981538</v>
      </c>
      <c r="KE64" s="139">
        <v>39</v>
      </c>
      <c r="KF64" s="139">
        <v>703547.57807816891</v>
      </c>
      <c r="KG64" s="139">
        <v>56402.42192183109</v>
      </c>
      <c r="KH64" s="139">
        <v>0.39257906140220583</v>
      </c>
    </row>
    <row r="65" spans="2:294">
      <c r="B65" s="26">
        <v>500000</v>
      </c>
      <c r="C65" s="6">
        <v>4</v>
      </c>
      <c r="D65" s="6">
        <v>2</v>
      </c>
      <c r="E65" s="6">
        <v>2260</v>
      </c>
      <c r="F65" s="6">
        <v>7209</v>
      </c>
      <c r="G65" s="27">
        <v>7</v>
      </c>
      <c r="I65" s="55">
        <v>258800</v>
      </c>
      <c r="J65" s="6">
        <v>2</v>
      </c>
      <c r="K65" s="6">
        <v>1</v>
      </c>
      <c r="L65" s="6">
        <v>1290</v>
      </c>
      <c r="M65" s="6">
        <v>1624</v>
      </c>
      <c r="N65" s="27">
        <v>8</v>
      </c>
      <c r="P65" s="26">
        <v>475000</v>
      </c>
      <c r="Q65" s="57">
        <v>2</v>
      </c>
      <c r="R65" s="6">
        <v>2</v>
      </c>
      <c r="S65" s="6">
        <v>1440</v>
      </c>
      <c r="T65" s="6">
        <v>3720</v>
      </c>
      <c r="U65" s="27">
        <v>7</v>
      </c>
      <c r="W65" s="38">
        <v>275000</v>
      </c>
      <c r="X65" s="34">
        <v>4</v>
      </c>
      <c r="Y65" s="59">
        <v>1</v>
      </c>
      <c r="Z65" s="34">
        <v>2000</v>
      </c>
      <c r="AA65" s="34">
        <v>8700</v>
      </c>
      <c r="AB65" s="39">
        <v>7</v>
      </c>
      <c r="AD65" s="38">
        <v>763000</v>
      </c>
      <c r="AE65" s="34">
        <v>3</v>
      </c>
      <c r="AF65" s="34">
        <v>2</v>
      </c>
      <c r="AG65" s="34">
        <v>1360</v>
      </c>
      <c r="AH65" s="34">
        <v>8752</v>
      </c>
      <c r="AI65" s="62">
        <v>6</v>
      </c>
      <c r="AK65" s="38">
        <v>525000</v>
      </c>
      <c r="AL65" s="34">
        <v>2</v>
      </c>
      <c r="AM65" s="34">
        <v>1</v>
      </c>
      <c r="AN65" s="59">
        <v>1000</v>
      </c>
      <c r="AO65" s="34">
        <v>4950</v>
      </c>
      <c r="AP65" s="39">
        <v>7</v>
      </c>
      <c r="AS65" s="38">
        <v>460000</v>
      </c>
      <c r="AT65" s="34">
        <v>3</v>
      </c>
      <c r="AU65" s="34">
        <v>2</v>
      </c>
      <c r="AV65" s="34">
        <v>1453</v>
      </c>
      <c r="AW65" s="59">
        <v>2225</v>
      </c>
      <c r="AX65" s="39">
        <v>8</v>
      </c>
      <c r="BO65" s="181"/>
      <c r="BP65" s="151" t="s">
        <v>76</v>
      </c>
      <c r="BQ65" s="152"/>
      <c r="BR65" s="70">
        <f>BR42</f>
        <v>248000</v>
      </c>
      <c r="BS65" s="70">
        <f>BS42-BR65</f>
        <v>279125</v>
      </c>
      <c r="BT65" s="70">
        <f t="shared" si="10"/>
        <v>123375</v>
      </c>
      <c r="BU65" s="70">
        <f t="shared" si="10"/>
        <v>123250</v>
      </c>
      <c r="BV65" s="70">
        <f t="shared" si="10"/>
        <v>176250</v>
      </c>
      <c r="BW65" s="72">
        <f>BW42</f>
        <v>1290</v>
      </c>
      <c r="BX65" s="72">
        <f t="shared" si="11"/>
        <v>792.5</v>
      </c>
      <c r="BY65" s="72">
        <f t="shared" si="11"/>
        <v>872.5</v>
      </c>
      <c r="BZ65" s="72">
        <f t="shared" si="11"/>
        <v>655</v>
      </c>
      <c r="CA65" s="69">
        <f t="shared" si="11"/>
        <v>600</v>
      </c>
      <c r="CJ65" s="5"/>
      <c r="CK65" s="6"/>
      <c r="CL65" s="6"/>
      <c r="CM65" s="6"/>
      <c r="CN65" s="6"/>
      <c r="CO65" s="83"/>
      <c r="CP65" s="83"/>
      <c r="CQ65" s="83"/>
      <c r="CR65" s="6"/>
      <c r="CS65" s="6"/>
      <c r="CT65" s="6"/>
      <c r="CU65" s="6"/>
      <c r="CV65" s="6"/>
      <c r="CW65" s="6"/>
      <c r="CX65" s="6"/>
      <c r="CY65" s="6"/>
      <c r="CZ65" s="7"/>
      <c r="DH65" s="5"/>
      <c r="DI65" s="6"/>
      <c r="DJ65" s="6"/>
      <c r="DK65" s="6"/>
      <c r="DL65" s="6"/>
      <c r="DM65" s="6"/>
      <c r="DN65" s="6"/>
      <c r="DO65" s="6"/>
      <c r="DP65" s="6"/>
      <c r="DQ65" s="6"/>
      <c r="DR65" s="6"/>
      <c r="DS65" s="6"/>
      <c r="DT65" s="6"/>
      <c r="DU65" s="6"/>
      <c r="DV65" s="6"/>
      <c r="DW65" s="6"/>
      <c r="DX65" s="6"/>
      <c r="DY65" s="6"/>
      <c r="DZ65" s="6"/>
      <c r="EA65" s="6"/>
      <c r="EB65" s="6"/>
      <c r="EC65" s="6"/>
      <c r="ED65" s="7"/>
      <c r="EF65" s="5"/>
      <c r="EG65" s="6"/>
      <c r="EH65" s="6"/>
      <c r="EI65" s="6"/>
      <c r="EJ65" s="6"/>
      <c r="EK65" s="6"/>
      <c r="EL65" s="6"/>
      <c r="EM65" s="6"/>
      <c r="EN65" s="6"/>
      <c r="EO65" s="6"/>
      <c r="EP65" s="6"/>
      <c r="EQ65" s="6"/>
      <c r="ER65" s="6"/>
      <c r="ES65" s="6"/>
      <c r="ET65" s="6"/>
      <c r="EU65" s="6"/>
      <c r="EV65" s="6"/>
      <c r="EW65" s="6"/>
      <c r="EX65" s="6"/>
      <c r="EY65" s="6"/>
      <c r="EZ65" s="6"/>
      <c r="FA65" s="6"/>
      <c r="FB65" s="6"/>
      <c r="FC65" s="7"/>
      <c r="FJ65" s="100"/>
      <c r="FK65" s="89"/>
      <c r="FL65" s="89">
        <v>1290</v>
      </c>
      <c r="FM65" s="89">
        <v>258800</v>
      </c>
      <c r="FN65" s="145">
        <f t="shared" si="3"/>
        <v>-588.55999999999995</v>
      </c>
      <c r="FO65" s="145">
        <f t="shared" si="4"/>
        <v>346402.87359999993</v>
      </c>
      <c r="FP65" s="89">
        <f t="shared" si="0"/>
        <v>-197182.90000000002</v>
      </c>
      <c r="FQ65" s="89">
        <f t="shared" si="1"/>
        <v>38881096052.410011</v>
      </c>
      <c r="FR65" s="89">
        <f t="shared" si="2"/>
        <v>116053967.624</v>
      </c>
      <c r="FS65" s="89"/>
      <c r="FT65" s="89"/>
      <c r="FU65" s="89"/>
      <c r="FV65" s="139"/>
      <c r="FW65" s="139"/>
      <c r="FX65" s="139"/>
      <c r="FY65" s="139"/>
      <c r="GA65" s="139"/>
      <c r="GB65" s="139"/>
      <c r="GH65" s="139">
        <v>40</v>
      </c>
      <c r="GI65" s="139">
        <v>381131.65032817028</v>
      </c>
      <c r="GJ65" s="139">
        <v>-6131.6503281702753</v>
      </c>
      <c r="GK65" s="139">
        <v>-4.6490306072936083E-2</v>
      </c>
      <c r="GS65" s="139">
        <v>40</v>
      </c>
      <c r="GT65" s="139">
        <v>362393.21551772149</v>
      </c>
      <c r="GU65" s="139">
        <v>-97893.215517721488</v>
      </c>
      <c r="GV65" s="139">
        <v>-0.67184118658925851</v>
      </c>
      <c r="HC65" s="139">
        <v>40</v>
      </c>
      <c r="HD65" s="139">
        <v>681183.27333426429</v>
      </c>
      <c r="HE65" s="139">
        <v>-331183.27333426429</v>
      </c>
      <c r="HF65" s="139">
        <v>-2.0275557720564703</v>
      </c>
      <c r="HM65" s="139">
        <v>40</v>
      </c>
      <c r="HN65" s="139">
        <v>308750.50697383517</v>
      </c>
      <c r="HO65" s="139">
        <v>-62250.506973835174</v>
      </c>
      <c r="HP65" s="139">
        <v>-0.46372628862909571</v>
      </c>
      <c r="HW65" s="139">
        <v>40</v>
      </c>
      <c r="HX65" s="139">
        <v>433915.22763977759</v>
      </c>
      <c r="HY65" s="139">
        <v>-123915.22763977759</v>
      </c>
      <c r="HZ65" s="139">
        <v>-0.73970750157932064</v>
      </c>
      <c r="JA65" s="139">
        <v>40</v>
      </c>
      <c r="JB65" s="139">
        <v>305833.51326898823</v>
      </c>
      <c r="JC65" s="139">
        <v>44166.48673101177</v>
      </c>
      <c r="JD65" s="139">
        <v>0.35545619001332268</v>
      </c>
      <c r="JK65" s="139">
        <v>40</v>
      </c>
      <c r="JL65" s="139">
        <v>394667.71255133214</v>
      </c>
      <c r="JM65" s="139">
        <v>-127167.71255133214</v>
      </c>
      <c r="JN65" s="139">
        <v>-0.92962582082544043</v>
      </c>
      <c r="JU65" s="139">
        <v>40</v>
      </c>
      <c r="JV65" s="139">
        <v>467313.63223476196</v>
      </c>
      <c r="JW65" s="139">
        <v>-82313.632234761957</v>
      </c>
      <c r="JX65" s="139">
        <v>-0.48441346663250007</v>
      </c>
      <c r="KE65" s="139">
        <v>40</v>
      </c>
      <c r="KF65" s="139">
        <v>708865.30453545239</v>
      </c>
      <c r="KG65" s="139">
        <v>56134.695464547607</v>
      </c>
      <c r="KH65" s="139">
        <v>0.39071559884631502</v>
      </c>
    </row>
    <row r="66" spans="2:294">
      <c r="B66" s="26">
        <v>995000</v>
      </c>
      <c r="C66" s="6">
        <v>4</v>
      </c>
      <c r="D66" s="6">
        <v>2</v>
      </c>
      <c r="E66" s="6">
        <v>2340</v>
      </c>
      <c r="F66" s="6">
        <v>13406</v>
      </c>
      <c r="G66" s="27">
        <v>9</v>
      </c>
      <c r="I66" s="55">
        <v>259000</v>
      </c>
      <c r="J66" s="6">
        <v>4</v>
      </c>
      <c r="K66" s="6">
        <v>1</v>
      </c>
      <c r="L66" s="6">
        <v>1260</v>
      </c>
      <c r="M66" s="6">
        <v>7248</v>
      </c>
      <c r="N66" s="27">
        <v>7</v>
      </c>
      <c r="P66" s="26">
        <v>509500</v>
      </c>
      <c r="Q66" s="57">
        <v>2</v>
      </c>
      <c r="R66" s="6">
        <v>2</v>
      </c>
      <c r="S66" s="6">
        <v>1590</v>
      </c>
      <c r="T66" s="6">
        <v>1485</v>
      </c>
      <c r="U66" s="27">
        <v>8</v>
      </c>
      <c r="W66" s="38">
        <v>279000</v>
      </c>
      <c r="X66" s="34">
        <v>2</v>
      </c>
      <c r="Y66" s="59">
        <v>1</v>
      </c>
      <c r="Z66" s="34">
        <v>670</v>
      </c>
      <c r="AA66" s="34">
        <v>6300</v>
      </c>
      <c r="AB66" s="39">
        <v>6</v>
      </c>
      <c r="AD66" s="38">
        <v>780000</v>
      </c>
      <c r="AE66" s="34">
        <v>3</v>
      </c>
      <c r="AF66" s="34">
        <v>2</v>
      </c>
      <c r="AG66" s="34">
        <v>2206</v>
      </c>
      <c r="AH66" s="34">
        <v>82031</v>
      </c>
      <c r="AI66" s="62">
        <v>6</v>
      </c>
      <c r="AK66" s="38">
        <v>155000</v>
      </c>
      <c r="AL66" s="34">
        <v>2</v>
      </c>
      <c r="AM66" s="34">
        <v>1</v>
      </c>
      <c r="AN66" s="59">
        <v>1010</v>
      </c>
      <c r="AO66" s="34">
        <v>43056</v>
      </c>
      <c r="AP66" s="39">
        <v>5</v>
      </c>
      <c r="AS66" s="38">
        <v>268000</v>
      </c>
      <c r="AT66" s="34">
        <v>3</v>
      </c>
      <c r="AU66" s="34">
        <v>2</v>
      </c>
      <c r="AV66" s="34">
        <v>1700</v>
      </c>
      <c r="AW66" s="59">
        <v>2250</v>
      </c>
      <c r="AX66" s="39">
        <v>7</v>
      </c>
      <c r="BP66" s="79"/>
      <c r="BQ66" s="80"/>
      <c r="BR66" s="47"/>
      <c r="BS66" s="83"/>
      <c r="BT66" s="83"/>
      <c r="BU66" s="70"/>
      <c r="BV66" s="70"/>
      <c r="BW66" s="68"/>
      <c r="BX66" s="72"/>
      <c r="BY66" s="72"/>
      <c r="BZ66" s="72"/>
      <c r="CA66" s="69"/>
      <c r="CJ66" s="5"/>
      <c r="CK66" s="6"/>
      <c r="CL66" s="6"/>
      <c r="CM66" s="6"/>
      <c r="CN66" s="6"/>
      <c r="CO66" s="83"/>
      <c r="CP66" s="83"/>
      <c r="CQ66" s="83"/>
      <c r="CR66" s="6"/>
      <c r="CS66" s="6"/>
      <c r="CT66" s="6"/>
      <c r="CU66" s="6"/>
      <c r="CV66" s="6"/>
      <c r="CW66" s="6"/>
      <c r="CX66" s="6"/>
      <c r="CY66" s="6"/>
      <c r="CZ66" s="7"/>
      <c r="DH66" s="5"/>
      <c r="DI66" s="6"/>
      <c r="DJ66" s="6"/>
      <c r="DK66" s="6"/>
      <c r="DL66" s="6"/>
      <c r="DM66" s="6"/>
      <c r="DN66" s="6"/>
      <c r="DO66" s="6"/>
      <c r="DP66" s="6"/>
      <c r="DQ66" s="6"/>
      <c r="DR66" s="6"/>
      <c r="DS66" s="6"/>
      <c r="DT66" s="6"/>
      <c r="DU66" s="6"/>
      <c r="DV66" s="6"/>
      <c r="DW66" s="6"/>
      <c r="DX66" s="6"/>
      <c r="DY66" s="6"/>
      <c r="DZ66" s="6"/>
      <c r="EA66" s="6"/>
      <c r="EB66" s="6"/>
      <c r="EC66" s="6"/>
      <c r="ED66" s="7"/>
      <c r="EF66" s="5"/>
      <c r="EG66" s="6"/>
      <c r="EH66" s="6"/>
      <c r="EI66" s="6"/>
      <c r="EJ66" s="6"/>
      <c r="EK66" s="6"/>
      <c r="EL66" s="6"/>
      <c r="EM66" s="6"/>
      <c r="EN66" s="6"/>
      <c r="EO66" s="6"/>
      <c r="EP66" s="6"/>
      <c r="EQ66" s="6"/>
      <c r="ER66" s="6"/>
      <c r="ES66" s="6"/>
      <c r="ET66" s="6"/>
      <c r="EU66" s="6"/>
      <c r="EV66" s="6"/>
      <c r="EW66" s="6"/>
      <c r="EX66" s="6"/>
      <c r="EY66" s="6"/>
      <c r="EZ66" s="6"/>
      <c r="FA66" s="6"/>
      <c r="FB66" s="6"/>
      <c r="FC66" s="7"/>
      <c r="FJ66" s="100"/>
      <c r="FK66" s="89"/>
      <c r="FL66" s="89">
        <v>1260</v>
      </c>
      <c r="FM66" s="89">
        <v>259000</v>
      </c>
      <c r="FN66" s="145">
        <f t="shared" si="3"/>
        <v>-618.55999999999995</v>
      </c>
      <c r="FO66" s="145">
        <f t="shared" si="4"/>
        <v>382616.47359999991</v>
      </c>
      <c r="FP66" s="89">
        <f t="shared" si="0"/>
        <v>-196982.90000000002</v>
      </c>
      <c r="FQ66" s="89">
        <f t="shared" si="1"/>
        <v>38802262892.410011</v>
      </c>
      <c r="FR66" s="89">
        <f t="shared" si="2"/>
        <v>121845742.624</v>
      </c>
      <c r="FS66" s="89"/>
      <c r="FT66" s="89"/>
      <c r="FU66" s="89"/>
      <c r="FV66" s="139"/>
      <c r="FW66" s="139"/>
      <c r="FX66" s="139"/>
      <c r="FY66" s="139"/>
      <c r="GA66" s="139"/>
      <c r="GB66" s="139"/>
      <c r="GH66" s="139">
        <v>41</v>
      </c>
      <c r="GI66" s="139">
        <v>346976.34369669599</v>
      </c>
      <c r="GJ66" s="139">
        <v>30023.656303304015</v>
      </c>
      <c r="GK66" s="139">
        <v>0.22764001472108716</v>
      </c>
      <c r="GS66" s="139">
        <v>41</v>
      </c>
      <c r="GT66" s="139">
        <v>289485.48141444562</v>
      </c>
      <c r="GU66" s="139">
        <v>-24485.481414445618</v>
      </c>
      <c r="GV66" s="139">
        <v>-0.16804387107615637</v>
      </c>
      <c r="HC66" s="139">
        <v>41</v>
      </c>
      <c r="HD66" s="139">
        <v>551842.21855015238</v>
      </c>
      <c r="HE66" s="139">
        <v>-201842.21855015238</v>
      </c>
      <c r="HF66" s="139">
        <v>-1.2357096152407174</v>
      </c>
      <c r="HM66" s="139">
        <v>41</v>
      </c>
      <c r="HN66" s="139">
        <v>325129.35071895749</v>
      </c>
      <c r="HO66" s="139">
        <v>-76129.350718957488</v>
      </c>
      <c r="HP66" s="139">
        <v>-0.56711475907310105</v>
      </c>
      <c r="HW66" s="139">
        <v>41</v>
      </c>
      <c r="HX66" s="139">
        <v>340670.48521682003</v>
      </c>
      <c r="HY66" s="139">
        <v>-29670.48521682003</v>
      </c>
      <c r="HZ66" s="139">
        <v>-0.17711689602977279</v>
      </c>
      <c r="JA66" s="139">
        <v>41</v>
      </c>
      <c r="JB66" s="139">
        <v>288081.72120218124</v>
      </c>
      <c r="JC66" s="139">
        <v>75918.278797818755</v>
      </c>
      <c r="JD66" s="139">
        <v>0.61099770733844105</v>
      </c>
      <c r="JK66" s="139">
        <v>41</v>
      </c>
      <c r="JL66" s="139">
        <v>405224.47883396124</v>
      </c>
      <c r="JM66" s="139">
        <v>-137224.47883396124</v>
      </c>
      <c r="JN66" s="139">
        <v>-1.0031431423433916</v>
      </c>
      <c r="JU66" s="139">
        <v>41</v>
      </c>
      <c r="JV66" s="139">
        <v>482038.06056902045</v>
      </c>
      <c r="JW66" s="139">
        <v>-97038.060569020454</v>
      </c>
      <c r="JX66" s="139">
        <v>-0.57106632327278506</v>
      </c>
      <c r="KE66" s="139">
        <v>41</v>
      </c>
      <c r="KF66" s="139">
        <v>654506.32297211082</v>
      </c>
      <c r="KG66" s="139">
        <v>111493.67702788918</v>
      </c>
      <c r="KH66" s="139">
        <v>0.77603197856558326</v>
      </c>
    </row>
    <row r="67" spans="2:294">
      <c r="B67" s="26">
        <v>355950</v>
      </c>
      <c r="C67" s="6">
        <v>4</v>
      </c>
      <c r="D67" s="6">
        <v>2</v>
      </c>
      <c r="E67" s="6">
        <v>1960</v>
      </c>
      <c r="F67" s="6">
        <v>8540</v>
      </c>
      <c r="G67" s="27">
        <v>7</v>
      </c>
      <c r="I67" s="55">
        <v>259950</v>
      </c>
      <c r="J67" s="6">
        <v>3</v>
      </c>
      <c r="K67" s="6">
        <v>2</v>
      </c>
      <c r="L67" s="6">
        <v>1010</v>
      </c>
      <c r="M67" s="6">
        <v>7896</v>
      </c>
      <c r="N67" s="27">
        <v>7</v>
      </c>
      <c r="P67" s="26">
        <v>515000</v>
      </c>
      <c r="Q67" s="57">
        <v>2</v>
      </c>
      <c r="R67" s="6">
        <v>1</v>
      </c>
      <c r="S67" s="6">
        <v>1930</v>
      </c>
      <c r="T67" s="6">
        <v>5570</v>
      </c>
      <c r="U67" s="27">
        <v>8</v>
      </c>
      <c r="W67" s="38">
        <v>279900</v>
      </c>
      <c r="X67" s="34">
        <v>3</v>
      </c>
      <c r="Y67" s="59">
        <v>1</v>
      </c>
      <c r="Z67" s="34">
        <v>1400</v>
      </c>
      <c r="AA67" s="34">
        <v>10800</v>
      </c>
      <c r="AB67" s="39">
        <v>6</v>
      </c>
      <c r="AD67" s="38">
        <v>156000</v>
      </c>
      <c r="AE67" s="34">
        <v>3</v>
      </c>
      <c r="AF67" s="34">
        <v>1</v>
      </c>
      <c r="AG67" s="34">
        <v>970</v>
      </c>
      <c r="AH67" s="34">
        <v>8580</v>
      </c>
      <c r="AI67" s="62">
        <v>7</v>
      </c>
      <c r="AK67" s="38">
        <v>658000</v>
      </c>
      <c r="AL67" s="34">
        <v>2</v>
      </c>
      <c r="AM67" s="34">
        <v>1</v>
      </c>
      <c r="AN67" s="59">
        <v>1010</v>
      </c>
      <c r="AO67" s="34">
        <v>14244</v>
      </c>
      <c r="AP67" s="39">
        <v>5</v>
      </c>
      <c r="AS67" s="38">
        <v>900000</v>
      </c>
      <c r="AT67" s="34">
        <v>3</v>
      </c>
      <c r="AU67" s="34">
        <v>1</v>
      </c>
      <c r="AV67" s="34">
        <v>2160</v>
      </c>
      <c r="AW67" s="59">
        <v>2260</v>
      </c>
      <c r="AX67" s="39">
        <v>8</v>
      </c>
      <c r="BO67" s="171" t="s">
        <v>5</v>
      </c>
      <c r="BP67" s="174">
        <v>5</v>
      </c>
      <c r="BQ67" s="175"/>
      <c r="BR67" s="70">
        <f t="shared" ref="BR67:BR72" si="12">BR44</f>
        <v>155000</v>
      </c>
      <c r="BS67" s="70">
        <f t="shared" ref="BS67:BS72" si="13">BS44-BR67</f>
        <v>34250</v>
      </c>
      <c r="BT67" s="70">
        <f t="shared" ref="BT67:BV72" si="14">BT44-BS44</f>
        <v>40500</v>
      </c>
      <c r="BU67" s="70">
        <f t="shared" si="14"/>
        <v>224650.5</v>
      </c>
      <c r="BV67" s="70">
        <f t="shared" si="14"/>
        <v>203599.5</v>
      </c>
      <c r="BW67" s="72">
        <f t="shared" ref="BW67:BW72" si="15">BW44</f>
        <v>730</v>
      </c>
      <c r="BX67" s="72">
        <f t="shared" ref="BX67:CA72" si="16">BX44-BW44</f>
        <v>122.25</v>
      </c>
      <c r="BY67" s="72">
        <f t="shared" si="16"/>
        <v>132.75</v>
      </c>
      <c r="BZ67" s="72">
        <f t="shared" si="16"/>
        <v>85</v>
      </c>
      <c r="CA67" s="69">
        <f t="shared" si="16"/>
        <v>350</v>
      </c>
      <c r="CJ67" s="5"/>
      <c r="CK67" s="6"/>
      <c r="CL67" s="6"/>
      <c r="CM67" s="6"/>
      <c r="CN67" s="6"/>
      <c r="CO67" s="83"/>
      <c r="CP67" s="83"/>
      <c r="CQ67" s="83"/>
      <c r="CR67" s="6"/>
      <c r="CS67" s="6"/>
      <c r="CT67" s="6"/>
      <c r="CU67" s="6"/>
      <c r="CV67" s="6"/>
      <c r="CW67" s="6"/>
      <c r="CX67" s="6"/>
      <c r="CY67" s="6"/>
      <c r="CZ67" s="7"/>
      <c r="DH67" s="5"/>
      <c r="DI67" s="6"/>
      <c r="DJ67" s="6"/>
      <c r="DK67" s="6"/>
      <c r="DL67" s="6"/>
      <c r="DM67" s="6"/>
      <c r="DN67" s="6"/>
      <c r="DO67" s="6"/>
      <c r="DP67" s="6"/>
      <c r="DQ67" s="6"/>
      <c r="DR67" s="6"/>
      <c r="DS67" s="6"/>
      <c r="DT67" s="6"/>
      <c r="DU67" s="6"/>
      <c r="DV67" s="6"/>
      <c r="DW67" s="6"/>
      <c r="DX67" s="6"/>
      <c r="DY67" s="6"/>
      <c r="DZ67" s="6"/>
      <c r="EA67" s="6"/>
      <c r="EB67" s="6"/>
      <c r="EC67" s="6"/>
      <c r="ED67" s="7"/>
      <c r="EF67" s="5"/>
      <c r="EG67" s="6"/>
      <c r="EH67" s="6"/>
      <c r="EI67" s="6"/>
      <c r="EJ67" s="6"/>
      <c r="EK67" s="6"/>
      <c r="EL67" s="6"/>
      <c r="EM67" s="6"/>
      <c r="EN67" s="6"/>
      <c r="EO67" s="6"/>
      <c r="EP67" s="6"/>
      <c r="EQ67" s="6"/>
      <c r="ER67" s="6"/>
      <c r="ES67" s="6"/>
      <c r="ET67" s="6"/>
      <c r="EU67" s="6"/>
      <c r="EV67" s="6"/>
      <c r="EW67" s="6"/>
      <c r="EX67" s="6"/>
      <c r="EY67" s="6"/>
      <c r="EZ67" s="6"/>
      <c r="FA67" s="6"/>
      <c r="FB67" s="6"/>
      <c r="FC67" s="7"/>
      <c r="FJ67" s="100"/>
      <c r="FK67" s="89"/>
      <c r="FL67" s="89">
        <v>1010</v>
      </c>
      <c r="FM67" s="89">
        <v>259950</v>
      </c>
      <c r="FN67" s="145">
        <f t="shared" si="3"/>
        <v>-868.56</v>
      </c>
      <c r="FO67" s="145">
        <f t="shared" si="4"/>
        <v>754396.47359999991</v>
      </c>
      <c r="FP67" s="89">
        <f t="shared" si="0"/>
        <v>-196032.90000000002</v>
      </c>
      <c r="FQ67" s="89">
        <f t="shared" si="1"/>
        <v>38428897882.410011</v>
      </c>
      <c r="FR67" s="89">
        <f t="shared" si="2"/>
        <v>170266335.62400001</v>
      </c>
      <c r="FS67" s="89"/>
      <c r="FT67" s="89"/>
      <c r="FU67" s="89"/>
      <c r="FV67" s="139"/>
      <c r="FW67" s="139"/>
      <c r="FX67" s="139"/>
      <c r="FY67" s="139"/>
      <c r="GA67" s="139"/>
      <c r="GB67" s="139"/>
      <c r="GH67" s="139">
        <v>42</v>
      </c>
      <c r="GI67" s="139">
        <v>391805.18365050596</v>
      </c>
      <c r="GJ67" s="139">
        <v>-11805.183650505962</v>
      </c>
      <c r="GK67" s="139">
        <v>-8.9507159049465324E-2</v>
      </c>
      <c r="GS67" s="139">
        <v>42</v>
      </c>
      <c r="GT67" s="139">
        <v>307219.79511524248</v>
      </c>
      <c r="GU67" s="139">
        <v>-40219.795115242479</v>
      </c>
      <c r="GV67" s="139">
        <v>-0.2760284737986744</v>
      </c>
      <c r="HC67" s="139">
        <v>42</v>
      </c>
      <c r="HD67" s="139">
        <v>412551.85185957042</v>
      </c>
      <c r="HE67" s="139">
        <v>-62551.851859570423</v>
      </c>
      <c r="HF67" s="139">
        <v>-0.38295221559298387</v>
      </c>
      <c r="HM67" s="139">
        <v>42</v>
      </c>
      <c r="HN67" s="139">
        <v>328107.3223089797</v>
      </c>
      <c r="HO67" s="139">
        <v>-79107.322308979696</v>
      </c>
      <c r="HP67" s="139">
        <v>-0.58929873443677683</v>
      </c>
      <c r="HW67" s="139">
        <v>42</v>
      </c>
      <c r="HX67" s="139">
        <v>455181.57240290823</v>
      </c>
      <c r="HY67" s="139">
        <v>-143181.57240290823</v>
      </c>
      <c r="HZ67" s="139">
        <v>-0.85471725478520022</v>
      </c>
      <c r="JA67" s="139">
        <v>42</v>
      </c>
      <c r="JB67" s="139">
        <v>283450.81892388378</v>
      </c>
      <c r="JC67" s="139">
        <v>81549.18107611622</v>
      </c>
      <c r="JD67" s="139">
        <v>0.65631575770479633</v>
      </c>
      <c r="JK67" s="139">
        <v>42</v>
      </c>
      <c r="JL67" s="139">
        <v>375665.53324259969</v>
      </c>
      <c r="JM67" s="139">
        <v>-107165.53324259969</v>
      </c>
      <c r="JN67" s="139">
        <v>-0.78340519622568416</v>
      </c>
      <c r="JU67" s="139">
        <v>42</v>
      </c>
      <c r="JV67" s="139">
        <v>522195.59238972538</v>
      </c>
      <c r="JW67" s="139">
        <v>-132195.59238972538</v>
      </c>
      <c r="JX67" s="139">
        <v>-0.77796743315137229</v>
      </c>
      <c r="KE67" s="139">
        <v>42</v>
      </c>
      <c r="KF67" s="139">
        <v>722455.04992628773</v>
      </c>
      <c r="KG67" s="139">
        <v>57544.950073712273</v>
      </c>
      <c r="KH67" s="139">
        <v>0.40053142610939407</v>
      </c>
    </row>
    <row r="68" spans="2:294">
      <c r="B68" s="26">
        <v>143000</v>
      </c>
      <c r="C68" s="6">
        <v>3</v>
      </c>
      <c r="D68" s="6">
        <v>1</v>
      </c>
      <c r="E68" s="6">
        <v>1090</v>
      </c>
      <c r="F68" s="6">
        <v>3315</v>
      </c>
      <c r="G68" s="27">
        <v>6</v>
      </c>
      <c r="I68" s="55">
        <v>260000</v>
      </c>
      <c r="J68" s="6">
        <v>3</v>
      </c>
      <c r="K68" s="6">
        <v>2</v>
      </c>
      <c r="L68" s="6">
        <v>1920</v>
      </c>
      <c r="M68" s="6">
        <v>7415</v>
      </c>
      <c r="N68" s="27">
        <v>7</v>
      </c>
      <c r="P68" s="26">
        <v>516500</v>
      </c>
      <c r="Q68" s="57">
        <v>2</v>
      </c>
      <c r="R68" s="6">
        <v>1</v>
      </c>
      <c r="S68" s="6">
        <v>1100</v>
      </c>
      <c r="T68" s="6">
        <v>638</v>
      </c>
      <c r="U68" s="27">
        <v>9</v>
      </c>
      <c r="W68" s="38">
        <v>279950</v>
      </c>
      <c r="X68" s="34">
        <v>3</v>
      </c>
      <c r="Y68" s="59">
        <v>1</v>
      </c>
      <c r="Z68" s="34">
        <v>1510</v>
      </c>
      <c r="AA68" s="34">
        <v>11234</v>
      </c>
      <c r="AB68" s="39">
        <v>7</v>
      </c>
      <c r="AD68" s="38">
        <v>158000</v>
      </c>
      <c r="AE68" s="34">
        <v>3</v>
      </c>
      <c r="AF68" s="34">
        <v>2</v>
      </c>
      <c r="AG68" s="34">
        <v>1090</v>
      </c>
      <c r="AH68" s="34">
        <v>6090</v>
      </c>
      <c r="AI68" s="62">
        <v>7</v>
      </c>
      <c r="AK68" s="38">
        <v>179900</v>
      </c>
      <c r="AL68" s="34">
        <v>3</v>
      </c>
      <c r="AM68" s="34">
        <v>1</v>
      </c>
      <c r="AN68" s="59">
        <v>1010</v>
      </c>
      <c r="AO68" s="34">
        <v>9920</v>
      </c>
      <c r="AP68" s="39">
        <v>6</v>
      </c>
      <c r="AS68" s="38">
        <v>217000</v>
      </c>
      <c r="AT68" s="34">
        <v>2</v>
      </c>
      <c r="AU68" s="34">
        <v>1</v>
      </c>
      <c r="AV68" s="34">
        <v>730</v>
      </c>
      <c r="AW68" s="59">
        <v>2400</v>
      </c>
      <c r="AX68" s="39">
        <v>5</v>
      </c>
      <c r="BO68" s="180"/>
      <c r="BP68" s="176">
        <v>6</v>
      </c>
      <c r="BQ68" s="177"/>
      <c r="BR68" s="70">
        <f t="shared" si="12"/>
        <v>125000</v>
      </c>
      <c r="BS68" s="70">
        <f t="shared" si="13"/>
        <v>93925</v>
      </c>
      <c r="BT68" s="70">
        <f t="shared" si="14"/>
        <v>61075</v>
      </c>
      <c r="BU68" s="70">
        <f t="shared" si="14"/>
        <v>84250</v>
      </c>
      <c r="BV68" s="70">
        <f t="shared" si="14"/>
        <v>415750</v>
      </c>
      <c r="BW68" s="72">
        <f t="shared" si="15"/>
        <v>590</v>
      </c>
      <c r="BX68" s="72">
        <f t="shared" si="16"/>
        <v>385</v>
      </c>
      <c r="BY68" s="72">
        <f t="shared" si="16"/>
        <v>160</v>
      </c>
      <c r="BZ68" s="72">
        <f t="shared" si="16"/>
        <v>360</v>
      </c>
      <c r="CA68" s="69">
        <f t="shared" si="16"/>
        <v>885</v>
      </c>
      <c r="CJ68" s="5"/>
      <c r="CK68" s="6"/>
      <c r="CL68" s="6"/>
      <c r="CM68" s="140" t="s">
        <v>115</v>
      </c>
      <c r="CN68" s="140"/>
      <c r="CO68" s="83"/>
      <c r="CP68" s="83"/>
      <c r="CQ68" s="83"/>
      <c r="CR68" s="6"/>
      <c r="CS68" s="140" t="s">
        <v>127</v>
      </c>
      <c r="CT68" s="140"/>
      <c r="CU68" s="6"/>
      <c r="CV68" s="6"/>
      <c r="CW68" s="6"/>
      <c r="CX68" s="6"/>
      <c r="CY68" s="6"/>
      <c r="CZ68" s="7"/>
      <c r="DH68" s="5"/>
      <c r="DI68" s="6"/>
      <c r="DJ68" s="6"/>
      <c r="DK68" s="6"/>
      <c r="DL68" s="6"/>
      <c r="DM68" s="6"/>
      <c r="DN68" s="6"/>
      <c r="DO68" s="6"/>
      <c r="DP68" s="6"/>
      <c r="DQ68" s="6"/>
      <c r="DR68" s="6"/>
      <c r="DS68" s="6"/>
      <c r="DT68" s="6"/>
      <c r="DU68" s="6"/>
      <c r="DV68" s="6"/>
      <c r="DW68" s="6"/>
      <c r="DX68" s="6"/>
      <c r="DY68" s="6"/>
      <c r="DZ68" s="6"/>
      <c r="EA68" s="6"/>
      <c r="EB68" s="6"/>
      <c r="EC68" s="6"/>
      <c r="ED68" s="7"/>
      <c r="EF68" s="5"/>
      <c r="EG68" s="6"/>
      <c r="EH68" s="6"/>
      <c r="EI68" s="6"/>
      <c r="EJ68" s="6"/>
      <c r="EK68" s="6"/>
      <c r="EL68" s="6"/>
      <c r="EM68" s="6"/>
      <c r="EN68" s="6"/>
      <c r="EO68" s="6"/>
      <c r="EP68" s="6"/>
      <c r="EQ68" s="6"/>
      <c r="ER68" s="6"/>
      <c r="ES68" s="6"/>
      <c r="ET68" s="6"/>
      <c r="EU68" s="6"/>
      <c r="EV68" s="6"/>
      <c r="EW68" s="6"/>
      <c r="EX68" s="6"/>
      <c r="EY68" s="6"/>
      <c r="EZ68" s="6"/>
      <c r="FA68" s="6"/>
      <c r="FB68" s="6"/>
      <c r="FC68" s="7"/>
      <c r="FJ68" s="100"/>
      <c r="FK68" s="89"/>
      <c r="FL68" s="89">
        <v>1920</v>
      </c>
      <c r="FM68" s="89">
        <v>260000</v>
      </c>
      <c r="FN68" s="145">
        <f t="shared" si="3"/>
        <v>41.440000000000055</v>
      </c>
      <c r="FO68" s="145">
        <f t="shared" si="4"/>
        <v>1717.2736000000045</v>
      </c>
      <c r="FP68" s="89">
        <f t="shared" si="0"/>
        <v>-195982.90000000002</v>
      </c>
      <c r="FQ68" s="89">
        <f t="shared" si="1"/>
        <v>38409297092.410011</v>
      </c>
      <c r="FR68" s="89">
        <f t="shared" si="2"/>
        <v>-8121531.3760000113</v>
      </c>
      <c r="FS68" s="89"/>
      <c r="FT68" s="89"/>
      <c r="FU68" s="89"/>
      <c r="FV68" s="139"/>
      <c r="FW68" s="139"/>
      <c r="FX68" s="139"/>
      <c r="FY68" s="139"/>
      <c r="GA68" s="139"/>
      <c r="GB68" s="139"/>
      <c r="GH68" s="139">
        <v>43</v>
      </c>
      <c r="GI68" s="139">
        <v>517752.87685406749</v>
      </c>
      <c r="GJ68" s="139">
        <v>-137752.87685406749</v>
      </c>
      <c r="GK68" s="139">
        <v>-1.0444453066657697</v>
      </c>
      <c r="GS68" s="139">
        <v>43</v>
      </c>
      <c r="GT68" s="139">
        <v>407714.23941975785</v>
      </c>
      <c r="GU68" s="139">
        <v>-140214.23941975785</v>
      </c>
      <c r="GV68" s="139">
        <v>-0.96229039459253729</v>
      </c>
      <c r="HC68" s="139">
        <v>43</v>
      </c>
      <c r="HD68" s="139">
        <v>425817.60106819728</v>
      </c>
      <c r="HE68" s="139">
        <v>-73817.601068197284</v>
      </c>
      <c r="HF68" s="139">
        <v>-0.45192289338273312</v>
      </c>
      <c r="HM68" s="139">
        <v>43</v>
      </c>
      <c r="HN68" s="139">
        <v>445737.20011485787</v>
      </c>
      <c r="HO68" s="139">
        <v>-195737.20011485787</v>
      </c>
      <c r="HP68" s="139">
        <v>-1.4581164036794914</v>
      </c>
      <c r="HW68" s="139">
        <v>43</v>
      </c>
      <c r="HX68" s="139">
        <v>581143.76830760529</v>
      </c>
      <c r="HY68" s="139">
        <v>-268043.76830760529</v>
      </c>
      <c r="HZ68" s="139">
        <v>-1.6000776494161706</v>
      </c>
      <c r="JA68" s="139">
        <v>43</v>
      </c>
      <c r="JB68" s="139">
        <v>351370.71900558012</v>
      </c>
      <c r="JC68" s="139">
        <v>23629.280994419882</v>
      </c>
      <c r="JD68" s="139">
        <v>0.19017075653276211</v>
      </c>
      <c r="JK68" s="139">
        <v>43</v>
      </c>
      <c r="JL68" s="139">
        <v>375665.53324259969</v>
      </c>
      <c r="JM68" s="139">
        <v>-106665.53324259969</v>
      </c>
      <c r="JN68" s="139">
        <v>-0.77975007889214643</v>
      </c>
      <c r="JU68" s="139">
        <v>43</v>
      </c>
      <c r="JV68" s="139">
        <v>459282.12587062095</v>
      </c>
      <c r="JW68" s="139">
        <v>-68282.125870620948</v>
      </c>
      <c r="JX68" s="139">
        <v>-0.40183843676935349</v>
      </c>
      <c r="KE68" s="139">
        <v>43</v>
      </c>
      <c r="KF68" s="139">
        <v>673413.79482022964</v>
      </c>
      <c r="KG68" s="139">
        <v>135586.20517977036</v>
      </c>
      <c r="KH68" s="139">
        <v>0.94372375076962123</v>
      </c>
    </row>
    <row r="69" spans="2:294">
      <c r="B69" s="26">
        <v>236500</v>
      </c>
      <c r="C69" s="6">
        <v>4</v>
      </c>
      <c r="D69" s="6">
        <v>1</v>
      </c>
      <c r="E69" s="6">
        <v>2140</v>
      </c>
      <c r="F69" s="6">
        <v>4217</v>
      </c>
      <c r="G69" s="27">
        <v>6</v>
      </c>
      <c r="I69" s="55">
        <v>260000</v>
      </c>
      <c r="J69" s="6">
        <v>3</v>
      </c>
      <c r="K69" s="6">
        <v>1</v>
      </c>
      <c r="L69" s="6">
        <v>1690</v>
      </c>
      <c r="M69" s="6">
        <v>13184</v>
      </c>
      <c r="N69" s="27">
        <v>7</v>
      </c>
      <c r="P69" s="26">
        <v>517534</v>
      </c>
      <c r="Q69" s="57">
        <v>2</v>
      </c>
      <c r="R69" s="6">
        <v>1</v>
      </c>
      <c r="S69" s="6">
        <v>833</v>
      </c>
      <c r="T69" s="6">
        <v>143947</v>
      </c>
      <c r="U69" s="27">
        <v>5</v>
      </c>
      <c r="W69" s="38">
        <v>280000</v>
      </c>
      <c r="X69" s="34">
        <v>3</v>
      </c>
      <c r="Y69" s="59">
        <v>1</v>
      </c>
      <c r="Z69" s="34">
        <v>2080</v>
      </c>
      <c r="AA69" s="34">
        <v>87991</v>
      </c>
      <c r="AB69" s="39">
        <v>6</v>
      </c>
      <c r="AD69" s="38">
        <v>174500</v>
      </c>
      <c r="AE69" s="34">
        <v>2</v>
      </c>
      <c r="AF69" s="34">
        <v>2</v>
      </c>
      <c r="AG69" s="34">
        <v>1240</v>
      </c>
      <c r="AH69" s="34">
        <v>2689</v>
      </c>
      <c r="AI69" s="62">
        <v>7</v>
      </c>
      <c r="AK69" s="38">
        <v>259950</v>
      </c>
      <c r="AL69" s="34">
        <v>3</v>
      </c>
      <c r="AM69" s="34">
        <v>2</v>
      </c>
      <c r="AN69" s="59">
        <v>1010</v>
      </c>
      <c r="AO69" s="34">
        <v>7896</v>
      </c>
      <c r="AP69" s="39">
        <v>7</v>
      </c>
      <c r="AS69" s="38">
        <v>445000</v>
      </c>
      <c r="AT69" s="34">
        <v>2</v>
      </c>
      <c r="AU69" s="34">
        <v>2</v>
      </c>
      <c r="AV69" s="34">
        <v>1240</v>
      </c>
      <c r="AW69" s="59">
        <v>2500</v>
      </c>
      <c r="AX69" s="39">
        <v>7</v>
      </c>
      <c r="BO69" s="180"/>
      <c r="BP69" s="176">
        <v>7</v>
      </c>
      <c r="BQ69" s="177"/>
      <c r="BR69" s="70">
        <f t="shared" si="12"/>
        <v>156000</v>
      </c>
      <c r="BS69" s="70">
        <f t="shared" si="13"/>
        <v>129000</v>
      </c>
      <c r="BT69" s="70">
        <f t="shared" si="14"/>
        <v>83975</v>
      </c>
      <c r="BU69" s="70">
        <f t="shared" si="14"/>
        <v>96737.5</v>
      </c>
      <c r="BV69" s="70">
        <f t="shared" si="14"/>
        <v>519287.5</v>
      </c>
      <c r="BW69" s="72">
        <f t="shared" si="15"/>
        <v>750</v>
      </c>
      <c r="BX69" s="72">
        <f t="shared" si="16"/>
        <v>530</v>
      </c>
      <c r="BY69" s="72">
        <f t="shared" si="16"/>
        <v>300</v>
      </c>
      <c r="BZ69" s="72">
        <f t="shared" si="16"/>
        <v>332.5</v>
      </c>
      <c r="CA69" s="69">
        <f t="shared" si="16"/>
        <v>1477.5</v>
      </c>
      <c r="CJ69" s="5"/>
      <c r="CK69" s="6"/>
      <c r="CL69" s="6"/>
      <c r="CM69" s="139"/>
      <c r="CN69" s="139"/>
      <c r="CO69" s="83"/>
      <c r="CP69" s="83"/>
      <c r="CQ69" s="83"/>
      <c r="CR69" s="6"/>
      <c r="CS69" s="139"/>
      <c r="CT69" s="139"/>
      <c r="CU69" s="6"/>
      <c r="CV69" s="6"/>
      <c r="CW69" s="6"/>
      <c r="CX69" s="6"/>
      <c r="CY69" s="6"/>
      <c r="CZ69" s="7"/>
      <c r="DH69" s="5"/>
      <c r="DI69" s="6"/>
      <c r="DJ69" s="6"/>
      <c r="DK69" s="6"/>
      <c r="DL69" s="6"/>
      <c r="DM69" s="6"/>
      <c r="DN69" s="6"/>
      <c r="DO69" s="6"/>
      <c r="DP69" s="6"/>
      <c r="DQ69" s="6"/>
      <c r="DR69" s="6"/>
      <c r="DS69" s="6"/>
      <c r="DT69" s="6"/>
      <c r="DU69" s="6"/>
      <c r="DV69" s="6"/>
      <c r="DW69" s="6"/>
      <c r="DX69" s="6"/>
      <c r="DY69" s="6"/>
      <c r="DZ69" s="6"/>
      <c r="EA69" s="6"/>
      <c r="EB69" s="6"/>
      <c r="EC69" s="6"/>
      <c r="ED69" s="7"/>
      <c r="EF69" s="5"/>
      <c r="EG69" s="6"/>
      <c r="EH69" s="6"/>
      <c r="EI69" s="6"/>
      <c r="EJ69" s="6"/>
      <c r="EK69" s="6"/>
      <c r="EL69" s="6"/>
      <c r="EM69" s="6"/>
      <c r="EN69" s="6"/>
      <c r="EO69" s="6"/>
      <c r="EP69" s="6"/>
      <c r="EQ69" s="6"/>
      <c r="ER69" s="6"/>
      <c r="ES69" s="6"/>
      <c r="ET69" s="6"/>
      <c r="EU69" s="6"/>
      <c r="EV69" s="6"/>
      <c r="EW69" s="6"/>
      <c r="EX69" s="6"/>
      <c r="EY69" s="6"/>
      <c r="EZ69" s="6"/>
      <c r="FA69" s="6"/>
      <c r="FB69" s="6"/>
      <c r="FC69" s="7"/>
      <c r="FJ69" s="100"/>
      <c r="FK69" s="89"/>
      <c r="FL69" s="89">
        <v>1690</v>
      </c>
      <c r="FM69" s="89">
        <v>260000</v>
      </c>
      <c r="FN69" s="145">
        <f t="shared" si="3"/>
        <v>-188.55999999999995</v>
      </c>
      <c r="FO69" s="145">
        <f t="shared" si="4"/>
        <v>35554.873599999977</v>
      </c>
      <c r="FP69" s="89">
        <f t="shared" si="0"/>
        <v>-195982.90000000002</v>
      </c>
      <c r="FQ69" s="89">
        <f t="shared" si="1"/>
        <v>38409297092.410011</v>
      </c>
      <c r="FR69" s="89">
        <f t="shared" si="2"/>
        <v>36954535.623999991</v>
      </c>
      <c r="FS69" s="89"/>
      <c r="FT69" s="89"/>
      <c r="FU69" s="89"/>
      <c r="FV69" s="139"/>
      <c r="FW69" s="139"/>
      <c r="FX69" s="139"/>
      <c r="FY69" s="139"/>
      <c r="GA69" s="139"/>
      <c r="GB69" s="139"/>
      <c r="GH69" s="139">
        <v>44</v>
      </c>
      <c r="GI69" s="139">
        <v>485732.27688706032</v>
      </c>
      <c r="GJ69" s="139">
        <v>-103732.27688706032</v>
      </c>
      <c r="GK69" s="139">
        <v>-0.78650037820422591</v>
      </c>
      <c r="GS69" s="139">
        <v>44</v>
      </c>
      <c r="GT69" s="139">
        <v>427419.0324206432</v>
      </c>
      <c r="GU69" s="139">
        <v>-159419.0324206432</v>
      </c>
      <c r="GV69" s="139">
        <v>-1.0940928984706551</v>
      </c>
      <c r="HC69" s="139">
        <v>44</v>
      </c>
      <c r="HD69" s="139">
        <v>444058.0062300592</v>
      </c>
      <c r="HE69" s="139">
        <v>-88108.006230059196</v>
      </c>
      <c r="HF69" s="139">
        <v>-0.53941098775190299</v>
      </c>
      <c r="HM69" s="139">
        <v>44</v>
      </c>
      <c r="HN69" s="139">
        <v>457649.08647494682</v>
      </c>
      <c r="HO69" s="139">
        <v>-205649.08647494682</v>
      </c>
      <c r="HP69" s="139">
        <v>-1.5319535898892251</v>
      </c>
      <c r="HW69" s="139">
        <v>44</v>
      </c>
      <c r="HX69" s="139">
        <v>416574.97729445563</v>
      </c>
      <c r="HY69" s="139">
        <v>-101624.97729445563</v>
      </c>
      <c r="HZ69" s="139">
        <v>-0.60664665258950001</v>
      </c>
      <c r="JA69" s="139">
        <v>44</v>
      </c>
      <c r="JB69" s="139">
        <v>323585.30533579527</v>
      </c>
      <c r="JC69" s="139">
        <v>74414.694664204726</v>
      </c>
      <c r="JD69" s="139">
        <v>0.59889671568035541</v>
      </c>
      <c r="JK69" s="139">
        <v>44</v>
      </c>
      <c r="JL69" s="139">
        <v>386222.29952522885</v>
      </c>
      <c r="JM69" s="139">
        <v>-116272.29952522885</v>
      </c>
      <c r="JN69" s="139">
        <v>-0.8499777948099142</v>
      </c>
      <c r="JU69" s="139">
        <v>44</v>
      </c>
      <c r="JV69" s="139">
        <v>503455.41087339644</v>
      </c>
      <c r="JW69" s="139">
        <v>-111455.41087339644</v>
      </c>
      <c r="JX69" s="139">
        <v>-0.65591203413486143</v>
      </c>
      <c r="KE69" s="139">
        <v>44</v>
      </c>
      <c r="KF69" s="139">
        <v>708038.10264209716</v>
      </c>
      <c r="KG69" s="139">
        <v>110961.89735790284</v>
      </c>
      <c r="KH69" s="139">
        <v>0.77233062042168399</v>
      </c>
    </row>
    <row r="70" spans="2:294">
      <c r="B70" s="26">
        <v>700000</v>
      </c>
      <c r="C70" s="6">
        <v>3</v>
      </c>
      <c r="D70" s="6">
        <v>2</v>
      </c>
      <c r="E70" s="6">
        <v>2080</v>
      </c>
      <c r="F70" s="6">
        <v>3880</v>
      </c>
      <c r="G70" s="27">
        <v>7</v>
      </c>
      <c r="I70" s="55">
        <v>260000</v>
      </c>
      <c r="J70" s="6">
        <v>4</v>
      </c>
      <c r="K70" s="6">
        <v>2</v>
      </c>
      <c r="L70" s="6">
        <v>2050</v>
      </c>
      <c r="M70" s="6">
        <v>12500</v>
      </c>
      <c r="N70" s="27">
        <v>7</v>
      </c>
      <c r="P70" s="26">
        <v>525000</v>
      </c>
      <c r="Q70" s="57">
        <v>2</v>
      </c>
      <c r="R70" s="6">
        <v>1</v>
      </c>
      <c r="S70" s="6">
        <v>1000</v>
      </c>
      <c r="T70" s="6">
        <v>4950</v>
      </c>
      <c r="U70" s="27">
        <v>7</v>
      </c>
      <c r="W70" s="38">
        <v>280000</v>
      </c>
      <c r="X70" s="34">
        <v>3</v>
      </c>
      <c r="Y70" s="59">
        <v>1</v>
      </c>
      <c r="Z70" s="34">
        <v>980</v>
      </c>
      <c r="AA70" s="34">
        <v>7480</v>
      </c>
      <c r="AB70" s="39">
        <v>6</v>
      </c>
      <c r="AD70" s="38">
        <v>175000</v>
      </c>
      <c r="AE70" s="34">
        <v>3</v>
      </c>
      <c r="AF70" s="34">
        <v>1</v>
      </c>
      <c r="AG70" s="34">
        <v>1460</v>
      </c>
      <c r="AH70" s="34">
        <v>11880</v>
      </c>
      <c r="AI70" s="62">
        <v>7</v>
      </c>
      <c r="AK70" s="38">
        <v>306888</v>
      </c>
      <c r="AL70" s="34">
        <v>2</v>
      </c>
      <c r="AM70" s="34">
        <v>1</v>
      </c>
      <c r="AN70" s="59">
        <v>1010</v>
      </c>
      <c r="AO70" s="34">
        <v>7719</v>
      </c>
      <c r="AP70" s="39">
        <v>7</v>
      </c>
      <c r="AS70" s="38">
        <v>599000</v>
      </c>
      <c r="AT70" s="34">
        <v>3</v>
      </c>
      <c r="AU70" s="34">
        <v>2</v>
      </c>
      <c r="AV70" s="34">
        <v>1960</v>
      </c>
      <c r="AW70" s="59">
        <v>2500</v>
      </c>
      <c r="AX70" s="39">
        <v>7</v>
      </c>
      <c r="BO70" s="180"/>
      <c r="BP70" s="176">
        <v>8</v>
      </c>
      <c r="BQ70" s="177"/>
      <c r="BR70" s="73">
        <f t="shared" si="12"/>
        <v>195000</v>
      </c>
      <c r="BS70" s="70">
        <f t="shared" si="13"/>
        <v>184925</v>
      </c>
      <c r="BT70" s="70">
        <f t="shared" si="14"/>
        <v>90075</v>
      </c>
      <c r="BU70" s="70">
        <f t="shared" si="14"/>
        <v>139000</v>
      </c>
      <c r="BV70" s="70">
        <f t="shared" si="14"/>
        <v>345500</v>
      </c>
      <c r="BW70" s="72">
        <f t="shared" si="15"/>
        <v>1030</v>
      </c>
      <c r="BX70" s="72">
        <f t="shared" si="16"/>
        <v>740</v>
      </c>
      <c r="BY70" s="72">
        <f t="shared" si="16"/>
        <v>310</v>
      </c>
      <c r="BZ70" s="72">
        <f t="shared" si="16"/>
        <v>340</v>
      </c>
      <c r="CA70" s="69">
        <f t="shared" si="16"/>
        <v>1340</v>
      </c>
      <c r="CJ70" s="5"/>
      <c r="CK70" s="6"/>
      <c r="CL70" s="6"/>
      <c r="CM70" s="139" t="s">
        <v>100</v>
      </c>
      <c r="CN70" s="139">
        <v>396596.11392405065</v>
      </c>
      <c r="CO70" s="83"/>
      <c r="CP70" s="83"/>
      <c r="CQ70" s="83"/>
      <c r="CR70" s="6"/>
      <c r="CS70" s="139" t="s">
        <v>100</v>
      </c>
      <c r="CT70" s="139">
        <v>1232.4430379746836</v>
      </c>
      <c r="CU70" s="6"/>
      <c r="CV70" s="6"/>
      <c r="CW70" s="6"/>
      <c r="CX70" s="6"/>
      <c r="CY70" s="6"/>
      <c r="CZ70" s="7"/>
      <c r="DH70" s="5"/>
      <c r="DI70" s="6"/>
      <c r="DJ70" s="6"/>
      <c r="DK70" s="6"/>
      <c r="DL70" s="6"/>
      <c r="DM70" s="6"/>
      <c r="DN70" s="6"/>
      <c r="DO70" s="6"/>
      <c r="DP70" s="6"/>
      <c r="DQ70" s="6"/>
      <c r="DR70" s="6"/>
      <c r="DS70" s="6"/>
      <c r="DT70" s="6"/>
      <c r="DU70" s="6"/>
      <c r="DV70" s="6"/>
      <c r="DW70" s="6"/>
      <c r="DX70" s="6"/>
      <c r="DY70" s="6"/>
      <c r="DZ70" s="6"/>
      <c r="EA70" s="6"/>
      <c r="EB70" s="6"/>
      <c r="EC70" s="6"/>
      <c r="ED70" s="7"/>
      <c r="EF70" s="5"/>
      <c r="EG70" s="6"/>
      <c r="EH70" s="6"/>
      <c r="EI70" s="6"/>
      <c r="EJ70" s="6"/>
      <c r="EK70" s="6"/>
      <c r="EL70" s="6"/>
      <c r="EM70" s="6"/>
      <c r="EN70" s="6"/>
      <c r="EO70" s="6"/>
      <c r="EP70" s="6"/>
      <c r="EQ70" s="6"/>
      <c r="ER70" s="6"/>
      <c r="ES70" s="6"/>
      <c r="ET70" s="6"/>
      <c r="EU70" s="6"/>
      <c r="EV70" s="6"/>
      <c r="EW70" s="6"/>
      <c r="EX70" s="6"/>
      <c r="EY70" s="6"/>
      <c r="EZ70" s="6"/>
      <c r="FA70" s="6"/>
      <c r="FB70" s="6"/>
      <c r="FC70" s="7"/>
      <c r="FJ70" s="100"/>
      <c r="FK70" s="89"/>
      <c r="FL70" s="89">
        <v>2050</v>
      </c>
      <c r="FM70" s="89">
        <v>260000</v>
      </c>
      <c r="FN70" s="145">
        <f t="shared" si="3"/>
        <v>171.44000000000005</v>
      </c>
      <c r="FO70" s="145">
        <f t="shared" si="4"/>
        <v>29391.67360000002</v>
      </c>
      <c r="FP70" s="89">
        <f t="shared" ref="FP70:FP133" si="17">SUM(FM70-455982.9)</f>
        <v>-195982.90000000002</v>
      </c>
      <c r="FQ70" s="89">
        <f t="shared" ref="FQ70:FQ133" si="18">FP70^2</f>
        <v>38409297092.410011</v>
      </c>
      <c r="FR70" s="89">
        <f t="shared" ref="FR70:FR133" si="19">FN70*FP70</f>
        <v>-33599308.376000017</v>
      </c>
      <c r="FS70" s="89"/>
      <c r="FT70" s="89"/>
      <c r="FU70" s="89"/>
      <c r="FV70" s="139"/>
      <c r="FW70" s="139"/>
      <c r="FX70" s="139"/>
      <c r="FY70" s="139"/>
      <c r="GA70" s="139"/>
      <c r="GB70" s="139"/>
      <c r="GH70" s="139">
        <v>45</v>
      </c>
      <c r="GI70" s="139">
        <v>332033.39704542595</v>
      </c>
      <c r="GJ70" s="139">
        <v>62966.602954574046</v>
      </c>
      <c r="GK70" s="139">
        <v>0.47741415231757439</v>
      </c>
      <c r="GS70" s="139">
        <v>45</v>
      </c>
      <c r="GT70" s="139">
        <v>372245.61201816419</v>
      </c>
      <c r="GU70" s="139">
        <v>-103245.61201816419</v>
      </c>
      <c r="GV70" s="139">
        <v>-0.70857468642309174</v>
      </c>
      <c r="HC70" s="139">
        <v>45</v>
      </c>
      <c r="HD70" s="139">
        <v>618170.96459328663</v>
      </c>
      <c r="HE70" s="139">
        <v>-258220.96459328663</v>
      </c>
      <c r="HF70" s="139">
        <v>-1.5808691120057856</v>
      </c>
      <c r="HM70" s="139">
        <v>45</v>
      </c>
      <c r="HN70" s="139">
        <v>423402.41318969114</v>
      </c>
      <c r="HO70" s="139">
        <v>-168402.41318969114</v>
      </c>
      <c r="HP70" s="139">
        <v>-1.2544898003394969</v>
      </c>
      <c r="HW70" s="139">
        <v>45</v>
      </c>
      <c r="HX70" s="139">
        <v>433915.22763977759</v>
      </c>
      <c r="HY70" s="139">
        <v>-116915.22763977759</v>
      </c>
      <c r="HZ70" s="139">
        <v>-0.69792125295047913</v>
      </c>
      <c r="JA70" s="139">
        <v>45</v>
      </c>
      <c r="JB70" s="139">
        <v>332847.1098923902</v>
      </c>
      <c r="JC70" s="139">
        <v>92152.890107609797</v>
      </c>
      <c r="JD70" s="139">
        <v>0.74165544150848983</v>
      </c>
      <c r="JK70" s="139">
        <v>45</v>
      </c>
      <c r="JL70" s="139">
        <v>402057.44894917251</v>
      </c>
      <c r="JM70" s="139">
        <v>-132057.44894917251</v>
      </c>
      <c r="JN70" s="139">
        <v>-0.96537094135379398</v>
      </c>
      <c r="JU70" s="139">
        <v>45</v>
      </c>
      <c r="JV70" s="139">
        <v>492746.73572120845</v>
      </c>
      <c r="JW70" s="139">
        <v>-97796.735721208446</v>
      </c>
      <c r="JX70" s="139">
        <v>-0.57553110572183508</v>
      </c>
      <c r="KE70" s="139">
        <v>45</v>
      </c>
      <c r="KF70" s="139">
        <v>721273.33293578029</v>
      </c>
      <c r="KG70" s="139">
        <v>108726.66706421971</v>
      </c>
      <c r="KH70" s="139">
        <v>0.75677269611963816</v>
      </c>
    </row>
    <row r="71" spans="2:294">
      <c r="B71" s="26">
        <v>475000</v>
      </c>
      <c r="C71" s="6">
        <v>3</v>
      </c>
      <c r="D71" s="6">
        <v>2</v>
      </c>
      <c r="E71" s="6">
        <v>2370</v>
      </c>
      <c r="F71" s="6">
        <v>3239</v>
      </c>
      <c r="G71" s="27">
        <v>8</v>
      </c>
      <c r="I71" s="55">
        <v>261000</v>
      </c>
      <c r="J71" s="6">
        <v>3</v>
      </c>
      <c r="K71" s="6">
        <v>1</v>
      </c>
      <c r="L71" s="6">
        <v>1810</v>
      </c>
      <c r="M71" s="6">
        <v>29308</v>
      </c>
      <c r="N71" s="27">
        <v>7</v>
      </c>
      <c r="P71" s="26">
        <v>525000</v>
      </c>
      <c r="Q71" s="57">
        <v>2</v>
      </c>
      <c r="R71" s="6">
        <v>1</v>
      </c>
      <c r="S71" s="6">
        <v>1530</v>
      </c>
      <c r="T71" s="6">
        <v>3503</v>
      </c>
      <c r="U71" s="27">
        <v>7</v>
      </c>
      <c r="W71" s="38">
        <v>280000</v>
      </c>
      <c r="X71" s="34">
        <v>3</v>
      </c>
      <c r="Y71" s="59">
        <v>1</v>
      </c>
      <c r="Z71" s="34">
        <v>1770</v>
      </c>
      <c r="AA71" s="34">
        <v>8240</v>
      </c>
      <c r="AB71" s="39">
        <v>7</v>
      </c>
      <c r="AD71" s="38">
        <v>185000</v>
      </c>
      <c r="AE71" s="34">
        <v>3</v>
      </c>
      <c r="AF71" s="34">
        <v>1</v>
      </c>
      <c r="AG71" s="34">
        <v>1080</v>
      </c>
      <c r="AH71" s="34">
        <v>9262</v>
      </c>
      <c r="AI71" s="62">
        <v>7</v>
      </c>
      <c r="AK71" s="38">
        <v>347000</v>
      </c>
      <c r="AL71" s="34">
        <v>3</v>
      </c>
      <c r="AM71" s="34">
        <v>1</v>
      </c>
      <c r="AN71" s="59">
        <v>1010</v>
      </c>
      <c r="AO71" s="34">
        <v>7200</v>
      </c>
      <c r="AP71" s="39">
        <v>7</v>
      </c>
      <c r="AS71" s="38">
        <v>650000</v>
      </c>
      <c r="AT71" s="34">
        <v>4</v>
      </c>
      <c r="AU71" s="34">
        <v>2</v>
      </c>
      <c r="AV71" s="34">
        <v>2100</v>
      </c>
      <c r="AW71" s="59">
        <v>2500</v>
      </c>
      <c r="AX71" s="39">
        <v>8</v>
      </c>
      <c r="BO71" s="180"/>
      <c r="BP71" s="176">
        <v>9</v>
      </c>
      <c r="BQ71" s="177"/>
      <c r="BR71" s="70">
        <f t="shared" si="12"/>
        <v>330000</v>
      </c>
      <c r="BS71" s="70">
        <f t="shared" si="13"/>
        <v>255000</v>
      </c>
      <c r="BT71" s="70">
        <f t="shared" si="14"/>
        <v>104000</v>
      </c>
      <c r="BU71" s="70">
        <f t="shared" si="14"/>
        <v>91000</v>
      </c>
      <c r="BV71" s="70">
        <f t="shared" si="14"/>
        <v>215000</v>
      </c>
      <c r="BW71" s="72">
        <f t="shared" si="15"/>
        <v>1100</v>
      </c>
      <c r="BX71" s="72">
        <f t="shared" si="16"/>
        <v>1240</v>
      </c>
      <c r="BY71" s="72">
        <f t="shared" si="16"/>
        <v>460</v>
      </c>
      <c r="BZ71" s="72">
        <f t="shared" si="16"/>
        <v>470</v>
      </c>
      <c r="CA71" s="69">
        <f t="shared" si="16"/>
        <v>2170</v>
      </c>
      <c r="CJ71" s="5"/>
      <c r="CK71" s="6"/>
      <c r="CL71" s="6"/>
      <c r="CM71" s="139" t="s">
        <v>101</v>
      </c>
      <c r="CN71" s="139">
        <v>18276.932634084664</v>
      </c>
      <c r="CO71" s="83"/>
      <c r="CP71" s="83"/>
      <c r="CQ71" s="83"/>
      <c r="CR71" s="6"/>
      <c r="CS71" s="139" t="s">
        <v>101</v>
      </c>
      <c r="CT71" s="139">
        <v>49.984479080252434</v>
      </c>
      <c r="CU71" s="6"/>
      <c r="CV71" s="6"/>
      <c r="CW71" s="6"/>
      <c r="CX71" s="6"/>
      <c r="CY71" s="6"/>
      <c r="CZ71" s="7"/>
      <c r="DH71" s="5"/>
      <c r="DI71" s="6"/>
      <c r="DJ71" s="6"/>
      <c r="DK71" s="6"/>
      <c r="DL71" s="6"/>
      <c r="DM71" s="6"/>
      <c r="DN71" s="6"/>
      <c r="DO71" s="6"/>
      <c r="DP71" s="6"/>
      <c r="DQ71" s="6"/>
      <c r="DR71" s="6"/>
      <c r="DS71" s="6"/>
      <c r="DT71" s="6"/>
      <c r="DU71" s="6"/>
      <c r="DV71" s="6"/>
      <c r="DW71" s="6"/>
      <c r="DX71" s="6"/>
      <c r="DY71" s="6"/>
      <c r="DZ71" s="6"/>
      <c r="EA71" s="6"/>
      <c r="EB71" s="6"/>
      <c r="EC71" s="6"/>
      <c r="ED71" s="7"/>
      <c r="EF71" s="5"/>
      <c r="EG71" s="6"/>
      <c r="EH71" s="6"/>
      <c r="EI71" s="6"/>
      <c r="EJ71" s="6"/>
      <c r="EK71" s="6"/>
      <c r="EL71" s="6"/>
      <c r="EM71" s="6"/>
      <c r="EN71" s="6"/>
      <c r="EO71" s="6"/>
      <c r="EP71" s="6"/>
      <c r="EQ71" s="6"/>
      <c r="ER71" s="6"/>
      <c r="ES71" s="6"/>
      <c r="ET71" s="6"/>
      <c r="EU71" s="6"/>
      <c r="EV71" s="6"/>
      <c r="EW71" s="6"/>
      <c r="EX71" s="6"/>
      <c r="EY71" s="6"/>
      <c r="EZ71" s="6"/>
      <c r="FA71" s="6"/>
      <c r="FB71" s="6"/>
      <c r="FC71" s="7"/>
      <c r="FJ71" s="100"/>
      <c r="FK71" s="89"/>
      <c r="FL71" s="89">
        <v>1810</v>
      </c>
      <c r="FM71" s="89">
        <v>261000</v>
      </c>
      <c r="FN71" s="145">
        <f t="shared" ref="FN71:FN134" si="20">SUM(FL71-1878.56)</f>
        <v>-68.559999999999945</v>
      </c>
      <c r="FO71" s="145">
        <f t="shared" ref="FO71:FO134" si="21">FN71^2</f>
        <v>4700.4735999999921</v>
      </c>
      <c r="FP71" s="89">
        <f t="shared" si="17"/>
        <v>-194982.90000000002</v>
      </c>
      <c r="FQ71" s="89">
        <f t="shared" si="18"/>
        <v>38018331292.410011</v>
      </c>
      <c r="FR71" s="89">
        <f t="shared" si="19"/>
        <v>13368027.623999991</v>
      </c>
      <c r="FS71" s="89"/>
      <c r="FT71" s="89"/>
      <c r="FU71" s="89"/>
      <c r="FV71" s="139"/>
      <c r="FW71" s="139"/>
      <c r="FX71" s="139"/>
      <c r="FY71" s="139"/>
      <c r="GA71" s="139"/>
      <c r="GB71" s="139"/>
      <c r="GH71" s="139">
        <v>46</v>
      </c>
      <c r="GI71" s="139">
        <v>447307.55692665174</v>
      </c>
      <c r="GJ71" s="139">
        <v>-47307.556926651741</v>
      </c>
      <c r="GK71" s="139">
        <v>-0.35868692495046195</v>
      </c>
      <c r="GS71" s="139">
        <v>46</v>
      </c>
      <c r="GT71" s="139">
        <v>391950.40501904953</v>
      </c>
      <c r="GU71" s="139">
        <v>-122000.40501904953</v>
      </c>
      <c r="GV71" s="139">
        <v>-0.83728884007830318</v>
      </c>
      <c r="HC71" s="139">
        <v>46</v>
      </c>
      <c r="HD71" s="139">
        <v>463956.63004299946</v>
      </c>
      <c r="HE71" s="139">
        <v>-103956.63004299946</v>
      </c>
      <c r="HF71" s="139">
        <v>-0.63643874029375846</v>
      </c>
      <c r="HM71" s="139">
        <v>46</v>
      </c>
      <c r="HN71" s="139">
        <v>360865.00979922427</v>
      </c>
      <c r="HO71" s="139">
        <v>-102065.00979922427</v>
      </c>
      <c r="HP71" s="139">
        <v>-0.76031875873685906</v>
      </c>
      <c r="HW71" s="139">
        <v>46</v>
      </c>
      <c r="HX71" s="139">
        <v>572964.40493717045</v>
      </c>
      <c r="HY71" s="139">
        <v>-252964.40493717045</v>
      </c>
      <c r="HZ71" s="139">
        <v>-1.510061931278794</v>
      </c>
      <c r="JA71" s="139">
        <v>46</v>
      </c>
      <c r="JB71" s="139">
        <v>280363.55073835212</v>
      </c>
      <c r="JC71" s="139">
        <v>146636.44926164788</v>
      </c>
      <c r="JD71" s="139">
        <v>1.1801444359627749</v>
      </c>
      <c r="JK71" s="139">
        <v>46</v>
      </c>
      <c r="JL71" s="139">
        <v>372498.50335781102</v>
      </c>
      <c r="JM71" s="139">
        <v>-102498.50335781102</v>
      </c>
      <c r="JN71" s="139">
        <v>-0.74928811256962469</v>
      </c>
      <c r="JU71" s="139">
        <v>46</v>
      </c>
      <c r="JV71" s="139">
        <v>498101.07329730241</v>
      </c>
      <c r="JW71" s="139">
        <v>-98101.073297302413</v>
      </c>
      <c r="JX71" s="139">
        <v>-0.57732212400470895</v>
      </c>
      <c r="KE71" s="139">
        <v>46</v>
      </c>
      <c r="KF71" s="139">
        <v>715955.60647849692</v>
      </c>
      <c r="KG71" s="139">
        <v>122044.39352150308</v>
      </c>
      <c r="KH71" s="139">
        <v>0.84946837078158</v>
      </c>
    </row>
    <row r="72" spans="2:294">
      <c r="B72" s="26">
        <v>385000</v>
      </c>
      <c r="C72" s="6">
        <v>3</v>
      </c>
      <c r="D72" s="6">
        <v>2</v>
      </c>
      <c r="E72" s="6">
        <v>1860</v>
      </c>
      <c r="F72" s="6">
        <v>7400</v>
      </c>
      <c r="G72" s="27">
        <v>8</v>
      </c>
      <c r="I72" s="55">
        <v>262500</v>
      </c>
      <c r="J72" s="6">
        <v>2</v>
      </c>
      <c r="K72" s="6">
        <v>1</v>
      </c>
      <c r="L72" s="6">
        <v>1140</v>
      </c>
      <c r="M72" s="6">
        <v>14373</v>
      </c>
      <c r="N72" s="27">
        <v>7</v>
      </c>
      <c r="P72" s="26">
        <v>545000</v>
      </c>
      <c r="Q72" s="57">
        <v>2</v>
      </c>
      <c r="R72" s="6">
        <v>2</v>
      </c>
      <c r="S72" s="6">
        <v>1430</v>
      </c>
      <c r="T72" s="6">
        <v>3880</v>
      </c>
      <c r="U72" s="27">
        <v>7</v>
      </c>
      <c r="W72" s="38">
        <v>283000</v>
      </c>
      <c r="X72" s="34">
        <v>3</v>
      </c>
      <c r="Y72" s="59">
        <v>1</v>
      </c>
      <c r="Z72" s="34">
        <v>890</v>
      </c>
      <c r="AA72" s="34">
        <v>8400</v>
      </c>
      <c r="AB72" s="39">
        <v>6</v>
      </c>
      <c r="AD72" s="38">
        <v>185000</v>
      </c>
      <c r="AE72" s="34">
        <v>4</v>
      </c>
      <c r="AF72" s="34">
        <v>1</v>
      </c>
      <c r="AG72" s="34">
        <v>1490</v>
      </c>
      <c r="AH72" s="34">
        <v>6600</v>
      </c>
      <c r="AI72" s="62">
        <v>7</v>
      </c>
      <c r="AK72" s="38">
        <v>364000</v>
      </c>
      <c r="AL72" s="34">
        <v>4</v>
      </c>
      <c r="AM72" s="34">
        <v>1</v>
      </c>
      <c r="AN72" s="59">
        <v>1020</v>
      </c>
      <c r="AO72" s="34">
        <v>11383</v>
      </c>
      <c r="AP72" s="39">
        <v>6</v>
      </c>
      <c r="AS72" s="38">
        <v>798750</v>
      </c>
      <c r="AT72" s="34">
        <v>2</v>
      </c>
      <c r="AU72" s="34">
        <v>2</v>
      </c>
      <c r="AV72" s="34">
        <v>2160</v>
      </c>
      <c r="AW72" s="59">
        <v>2578</v>
      </c>
      <c r="AX72" s="39">
        <v>8</v>
      </c>
      <c r="BO72" s="181"/>
      <c r="BP72" s="151">
        <v>10</v>
      </c>
      <c r="BQ72" s="152"/>
      <c r="BR72" s="81">
        <f t="shared" si="12"/>
        <v>486000</v>
      </c>
      <c r="BS72" s="70">
        <f t="shared" si="13"/>
        <v>69750</v>
      </c>
      <c r="BT72" s="70">
        <f t="shared" si="14"/>
        <v>267250</v>
      </c>
      <c r="BU72" s="70">
        <f t="shared" si="14"/>
        <v>73500</v>
      </c>
      <c r="BV72" s="70">
        <f t="shared" si="14"/>
        <v>15500</v>
      </c>
      <c r="BW72" s="72">
        <f t="shared" si="15"/>
        <v>2500</v>
      </c>
      <c r="BX72" s="72">
        <f t="shared" si="16"/>
        <v>796.25</v>
      </c>
      <c r="BY72" s="72">
        <f t="shared" si="16"/>
        <v>293.75</v>
      </c>
      <c r="BZ72" s="72">
        <f t="shared" si="16"/>
        <v>220</v>
      </c>
      <c r="CA72" s="69">
        <f t="shared" si="16"/>
        <v>280</v>
      </c>
      <c r="CJ72" s="5"/>
      <c r="CK72" s="6"/>
      <c r="CL72" s="6"/>
      <c r="CM72" s="139" t="s">
        <v>102</v>
      </c>
      <c r="CN72" s="139">
        <v>375000</v>
      </c>
      <c r="CO72" s="83"/>
      <c r="CP72" s="83"/>
      <c r="CQ72" s="83"/>
      <c r="CR72" s="6"/>
      <c r="CS72" s="139" t="s">
        <v>102</v>
      </c>
      <c r="CT72" s="139">
        <v>1160</v>
      </c>
      <c r="CU72" s="6"/>
      <c r="CV72" s="6"/>
      <c r="CW72" s="6"/>
      <c r="CX72" s="6"/>
      <c r="CY72" s="6"/>
      <c r="CZ72" s="7"/>
      <c r="DH72" s="5"/>
      <c r="DI72" s="6"/>
      <c r="DJ72" s="6"/>
      <c r="DK72" s="6"/>
      <c r="DL72" s="6"/>
      <c r="DM72" s="6"/>
      <c r="DN72" s="6"/>
      <c r="DO72" s="6"/>
      <c r="DP72" s="6"/>
      <c r="DQ72" s="6"/>
      <c r="DR72" s="6"/>
      <c r="DS72" s="6"/>
      <c r="DT72" s="6"/>
      <c r="DU72" s="6"/>
      <c r="DV72" s="6"/>
      <c r="DW72" s="6"/>
      <c r="DX72" s="6"/>
      <c r="DY72" s="6"/>
      <c r="DZ72" s="6"/>
      <c r="EA72" s="6"/>
      <c r="EB72" s="6"/>
      <c r="EC72" s="6"/>
      <c r="ED72" s="7"/>
      <c r="EF72" s="5"/>
      <c r="EG72" s="6"/>
      <c r="EH72" s="6"/>
      <c r="EI72" s="6"/>
      <c r="EJ72" s="6"/>
      <c r="EK72" s="6"/>
      <c r="EL72" s="6"/>
      <c r="EM72" s="6"/>
      <c r="EN72" s="6"/>
      <c r="EO72" s="6"/>
      <c r="EP72" s="6"/>
      <c r="EQ72" s="6"/>
      <c r="ER72" s="6"/>
      <c r="ES72" s="6"/>
      <c r="ET72" s="6"/>
      <c r="EU72" s="6"/>
      <c r="EV72" s="6"/>
      <c r="EW72" s="6"/>
      <c r="EX72" s="6"/>
      <c r="EY72" s="6"/>
      <c r="EZ72" s="6"/>
      <c r="FA72" s="6"/>
      <c r="FB72" s="6"/>
      <c r="FC72" s="7"/>
      <c r="FJ72" s="100"/>
      <c r="FK72" s="89"/>
      <c r="FL72" s="89">
        <v>1140</v>
      </c>
      <c r="FM72" s="89">
        <v>262500</v>
      </c>
      <c r="FN72" s="145">
        <f t="shared" si="20"/>
        <v>-738.56</v>
      </c>
      <c r="FO72" s="145">
        <f t="shared" si="21"/>
        <v>545470.87359999993</v>
      </c>
      <c r="FP72" s="89">
        <f t="shared" si="17"/>
        <v>-193482.90000000002</v>
      </c>
      <c r="FQ72" s="89">
        <f t="shared" si="18"/>
        <v>37435632592.410011</v>
      </c>
      <c r="FR72" s="89">
        <f t="shared" si="19"/>
        <v>142898730.62400001</v>
      </c>
      <c r="FS72" s="89"/>
      <c r="FT72" s="89"/>
      <c r="FU72" s="89"/>
      <c r="FV72" s="139"/>
      <c r="FW72" s="139"/>
      <c r="FX72" s="139"/>
      <c r="FY72" s="139"/>
      <c r="GA72" s="139"/>
      <c r="GB72" s="139"/>
      <c r="GH72" s="139">
        <v>47</v>
      </c>
      <c r="GI72" s="139">
        <v>304282.21040735306</v>
      </c>
      <c r="GJ72" s="139">
        <v>100217.78959264694</v>
      </c>
      <c r="GK72" s="139">
        <v>0.75985345914296243</v>
      </c>
      <c r="GS72" s="139">
        <v>47</v>
      </c>
      <c r="GT72" s="139">
        <v>421507.59452037758</v>
      </c>
      <c r="GU72" s="139">
        <v>-151507.59452037758</v>
      </c>
      <c r="GV72" s="139">
        <v>-1.0397966962422229</v>
      </c>
      <c r="HC72" s="139">
        <v>47</v>
      </c>
      <c r="HD72" s="139">
        <v>551842.21855015238</v>
      </c>
      <c r="HE72" s="139">
        <v>-191842.21855015238</v>
      </c>
      <c r="HF72" s="139">
        <v>-1.1744880519762571</v>
      </c>
      <c r="HM72" s="139">
        <v>47</v>
      </c>
      <c r="HN72" s="139">
        <v>356398.05241419096</v>
      </c>
      <c r="HO72" s="139">
        <v>-97398.052414190955</v>
      </c>
      <c r="HP72" s="139">
        <v>-0.72555292416684847</v>
      </c>
      <c r="HW72" s="139">
        <v>47</v>
      </c>
      <c r="HX72" s="139">
        <v>509656.13245000446</v>
      </c>
      <c r="HY72" s="139">
        <v>-189656.13245000446</v>
      </c>
      <c r="HZ72" s="139">
        <v>-1.1321454720771986</v>
      </c>
      <c r="JA72" s="139">
        <v>47</v>
      </c>
      <c r="JB72" s="139">
        <v>328216.20761409274</v>
      </c>
      <c r="JC72" s="139">
        <v>101783.79238590726</v>
      </c>
      <c r="JD72" s="139">
        <v>0.81916588174530658</v>
      </c>
      <c r="JK72" s="139">
        <v>47</v>
      </c>
      <c r="JL72" s="139">
        <v>500235.37537762325</v>
      </c>
      <c r="JM72" s="139">
        <v>-230235.37537762325</v>
      </c>
      <c r="JN72" s="139">
        <v>-1.6830746226726425</v>
      </c>
      <c r="JU72" s="139">
        <v>47</v>
      </c>
      <c r="JV72" s="139">
        <v>538660.18043621443</v>
      </c>
      <c r="JW72" s="139">
        <v>-138660.18043621443</v>
      </c>
      <c r="JX72" s="139">
        <v>-0.81601135638658462</v>
      </c>
      <c r="KE72" s="139">
        <v>47</v>
      </c>
      <c r="KF72" s="139">
        <v>675186.3703059908</v>
      </c>
      <c r="KG72" s="139">
        <v>163213.6296940092</v>
      </c>
      <c r="KH72" s="139">
        <v>1.1360195426026691</v>
      </c>
    </row>
    <row r="73" spans="2:294">
      <c r="B73" s="26">
        <v>733000</v>
      </c>
      <c r="C73" s="6">
        <v>3</v>
      </c>
      <c r="D73" s="6">
        <v>2</v>
      </c>
      <c r="E73" s="6">
        <v>2160</v>
      </c>
      <c r="F73" s="6">
        <v>9888</v>
      </c>
      <c r="G73" s="27">
        <v>9</v>
      </c>
      <c r="I73" s="55">
        <v>264000</v>
      </c>
      <c r="J73" s="6">
        <v>3</v>
      </c>
      <c r="K73" s="6">
        <v>1</v>
      </c>
      <c r="L73" s="6">
        <v>1470</v>
      </c>
      <c r="M73" s="6">
        <v>14821</v>
      </c>
      <c r="N73" s="27">
        <v>7</v>
      </c>
      <c r="P73" s="26">
        <v>550500</v>
      </c>
      <c r="Q73" s="57">
        <v>2</v>
      </c>
      <c r="R73" s="6">
        <v>1</v>
      </c>
      <c r="S73" s="6">
        <v>930</v>
      </c>
      <c r="T73" s="6">
        <v>7400</v>
      </c>
      <c r="U73" s="27">
        <v>7</v>
      </c>
      <c r="W73" s="38">
        <v>285000</v>
      </c>
      <c r="X73" s="34">
        <v>2</v>
      </c>
      <c r="Y73" s="59">
        <v>1</v>
      </c>
      <c r="Z73" s="34">
        <v>720</v>
      </c>
      <c r="AA73" s="34">
        <v>6400</v>
      </c>
      <c r="AB73" s="39">
        <v>6</v>
      </c>
      <c r="AD73" s="38">
        <v>190500</v>
      </c>
      <c r="AE73" s="34">
        <v>3</v>
      </c>
      <c r="AF73" s="34">
        <v>2</v>
      </c>
      <c r="AG73" s="34">
        <v>1390</v>
      </c>
      <c r="AH73" s="34">
        <v>10155</v>
      </c>
      <c r="AI73" s="62">
        <v>7</v>
      </c>
      <c r="AK73" s="38">
        <v>650000</v>
      </c>
      <c r="AL73" s="34">
        <v>2</v>
      </c>
      <c r="AM73" s="34">
        <v>1</v>
      </c>
      <c r="AN73" s="59">
        <v>1030</v>
      </c>
      <c r="AO73" s="34">
        <v>5750</v>
      </c>
      <c r="AP73" s="39">
        <v>8</v>
      </c>
      <c r="AS73" s="38">
        <v>519000</v>
      </c>
      <c r="AT73" s="34">
        <v>4</v>
      </c>
      <c r="AU73" s="34">
        <v>2</v>
      </c>
      <c r="AV73" s="34">
        <v>1950</v>
      </c>
      <c r="AW73" s="59">
        <v>2617</v>
      </c>
      <c r="AX73" s="39">
        <v>7</v>
      </c>
      <c r="CJ73" s="5"/>
      <c r="CK73" s="6"/>
      <c r="CL73" s="6"/>
      <c r="CM73" s="139" t="s">
        <v>103</v>
      </c>
      <c r="CN73" s="139">
        <v>180000</v>
      </c>
      <c r="CO73" s="142" t="s">
        <v>99</v>
      </c>
      <c r="CP73" s="143" t="s">
        <v>139</v>
      </c>
      <c r="CQ73" s="143" t="s">
        <v>140</v>
      </c>
      <c r="CR73" s="6"/>
      <c r="CS73" s="139" t="s">
        <v>103</v>
      </c>
      <c r="CT73" s="139">
        <v>1240</v>
      </c>
      <c r="CU73" s="6"/>
      <c r="CV73" s="6"/>
      <c r="CW73" s="6"/>
      <c r="CX73" s="6"/>
      <c r="CY73" s="6"/>
      <c r="CZ73" s="7"/>
      <c r="DH73" s="5"/>
      <c r="DI73" s="6"/>
      <c r="DJ73" s="6"/>
      <c r="DK73" s="6"/>
      <c r="DL73" s="6"/>
      <c r="DM73" s="6"/>
      <c r="DN73" s="6"/>
      <c r="DO73" s="6"/>
      <c r="DP73" s="6"/>
      <c r="DQ73" s="6"/>
      <c r="DR73" s="6"/>
      <c r="DS73" s="6"/>
      <c r="DT73" s="6"/>
      <c r="DU73" s="6"/>
      <c r="DV73" s="6"/>
      <c r="DW73" s="6"/>
      <c r="DX73" s="6"/>
      <c r="DY73" s="6"/>
      <c r="DZ73" s="6"/>
      <c r="EA73" s="6"/>
      <c r="EB73" s="6"/>
      <c r="EC73" s="6"/>
      <c r="ED73" s="7"/>
      <c r="EF73" s="5"/>
      <c r="EG73" s="6"/>
      <c r="EH73" s="6"/>
      <c r="EI73" s="6"/>
      <c r="EJ73" s="6"/>
      <c r="EK73" s="6"/>
      <c r="EL73" s="6"/>
      <c r="EM73" s="6"/>
      <c r="EN73" s="6"/>
      <c r="EO73" s="6"/>
      <c r="EP73" s="6"/>
      <c r="EQ73" s="6"/>
      <c r="ER73" s="6"/>
      <c r="ES73" s="6"/>
      <c r="ET73" s="6"/>
      <c r="EU73" s="6"/>
      <c r="EV73" s="6"/>
      <c r="EW73" s="6"/>
      <c r="EX73" s="6"/>
      <c r="EY73" s="6"/>
      <c r="EZ73" s="6"/>
      <c r="FA73" s="6"/>
      <c r="FB73" s="6"/>
      <c r="FC73" s="7"/>
      <c r="FJ73" s="100"/>
      <c r="FK73" s="89"/>
      <c r="FL73" s="89">
        <v>1470</v>
      </c>
      <c r="FM73" s="89">
        <v>264000</v>
      </c>
      <c r="FN73" s="145">
        <f t="shared" si="20"/>
        <v>-408.55999999999995</v>
      </c>
      <c r="FO73" s="145">
        <f t="shared" si="21"/>
        <v>166921.27359999996</v>
      </c>
      <c r="FP73" s="89">
        <f t="shared" si="17"/>
        <v>-191982.90000000002</v>
      </c>
      <c r="FQ73" s="89">
        <f t="shared" si="18"/>
        <v>36857433892.410011</v>
      </c>
      <c r="FR73" s="89">
        <f t="shared" si="19"/>
        <v>78436533.623999998</v>
      </c>
      <c r="FS73" s="89"/>
      <c r="FT73" s="89"/>
      <c r="FU73" s="89"/>
      <c r="FV73" s="139"/>
      <c r="FW73" s="139"/>
      <c r="FX73" s="139"/>
      <c r="FY73" s="139"/>
      <c r="GA73" s="139"/>
      <c r="GB73" s="139"/>
      <c r="GH73" s="139">
        <v>48</v>
      </c>
      <c r="GI73" s="139">
        <v>385401.06365710456</v>
      </c>
      <c r="GJ73" s="139">
        <v>24598.936342895438</v>
      </c>
      <c r="GK73" s="139">
        <v>0.18650967006318855</v>
      </c>
      <c r="GS73" s="139">
        <v>48</v>
      </c>
      <c r="GT73" s="139">
        <v>366334.17411789857</v>
      </c>
      <c r="GU73" s="139">
        <v>-96334.174117898569</v>
      </c>
      <c r="GV73" s="139">
        <v>-0.661141484690007</v>
      </c>
      <c r="HC73" s="139">
        <v>48</v>
      </c>
      <c r="HD73" s="139">
        <v>288185.45302869362</v>
      </c>
      <c r="HE73" s="139">
        <v>75814.546971306379</v>
      </c>
      <c r="HF73" s="139">
        <v>0.46414850837702293</v>
      </c>
      <c r="HM73" s="139">
        <v>48</v>
      </c>
      <c r="HN73" s="139">
        <v>420424.44159966893</v>
      </c>
      <c r="HO73" s="139">
        <v>-160424.44159966893</v>
      </c>
      <c r="HP73" s="139">
        <v>-1.195059036863396</v>
      </c>
      <c r="HW73" s="139">
        <v>48</v>
      </c>
      <c r="HX73" s="139">
        <v>433915.22763977759</v>
      </c>
      <c r="HY73" s="139">
        <v>-111915.22763977759</v>
      </c>
      <c r="HZ73" s="139">
        <v>-0.66807393250130664</v>
      </c>
      <c r="JA73" s="139">
        <v>48</v>
      </c>
      <c r="JB73" s="139">
        <v>271873.56322814006</v>
      </c>
      <c r="JC73" s="139">
        <v>178126.43677185994</v>
      </c>
      <c r="JD73" s="139">
        <v>1.4335789246989514</v>
      </c>
      <c r="JK73" s="139">
        <v>48</v>
      </c>
      <c r="JL73" s="139">
        <v>401001.7723209096</v>
      </c>
      <c r="JM73" s="139">
        <v>-131001.7723209096</v>
      </c>
      <c r="JN73" s="139">
        <v>-0.95765369746864504</v>
      </c>
      <c r="JU73" s="139">
        <v>48</v>
      </c>
      <c r="JV73" s="139">
        <v>464636.46344671492</v>
      </c>
      <c r="JW73" s="139">
        <v>-61636.463446714915</v>
      </c>
      <c r="JX73" s="139">
        <v>-0.36272889579256568</v>
      </c>
      <c r="KE73" s="139">
        <v>48</v>
      </c>
      <c r="KF73" s="139">
        <v>841808.4659675376</v>
      </c>
      <c r="KG73" s="139">
        <v>8191.5340324623976</v>
      </c>
      <c r="KH73" s="139">
        <v>5.7015720820733036E-2</v>
      </c>
    </row>
    <row r="74" spans="2:294">
      <c r="B74" s="26">
        <v>199000</v>
      </c>
      <c r="C74" s="6">
        <v>4</v>
      </c>
      <c r="D74" s="6">
        <v>2</v>
      </c>
      <c r="E74" s="6">
        <v>2030</v>
      </c>
      <c r="F74" s="6">
        <v>8120</v>
      </c>
      <c r="G74" s="27">
        <v>7</v>
      </c>
      <c r="I74" s="55">
        <v>264500</v>
      </c>
      <c r="J74" s="6">
        <v>3</v>
      </c>
      <c r="K74" s="6">
        <v>2</v>
      </c>
      <c r="L74" s="6">
        <v>1370</v>
      </c>
      <c r="M74" s="6">
        <v>7087</v>
      </c>
      <c r="N74" s="27">
        <v>7</v>
      </c>
      <c r="P74" s="26">
        <v>600000</v>
      </c>
      <c r="Q74" s="57">
        <v>2</v>
      </c>
      <c r="R74" s="6">
        <v>1</v>
      </c>
      <c r="S74" s="6">
        <v>1410</v>
      </c>
      <c r="T74" s="6">
        <v>4500</v>
      </c>
      <c r="U74" s="27">
        <v>7</v>
      </c>
      <c r="W74" s="38">
        <v>285000</v>
      </c>
      <c r="X74" s="34">
        <v>3</v>
      </c>
      <c r="Y74" s="59">
        <v>1</v>
      </c>
      <c r="Z74" s="34">
        <v>1600</v>
      </c>
      <c r="AA74" s="34">
        <v>7500</v>
      </c>
      <c r="AB74" s="39">
        <v>7</v>
      </c>
      <c r="AD74" s="38">
        <v>199000</v>
      </c>
      <c r="AE74" s="34">
        <v>4</v>
      </c>
      <c r="AF74" s="34">
        <v>2</v>
      </c>
      <c r="AG74" s="34">
        <v>2030</v>
      </c>
      <c r="AH74" s="34">
        <v>8120</v>
      </c>
      <c r="AI74" s="62">
        <v>7</v>
      </c>
      <c r="AK74" s="38">
        <v>212000</v>
      </c>
      <c r="AL74" s="34">
        <v>3</v>
      </c>
      <c r="AM74" s="34">
        <v>1</v>
      </c>
      <c r="AN74" s="59">
        <v>1040</v>
      </c>
      <c r="AO74" s="34">
        <v>6800</v>
      </c>
      <c r="AP74" s="39">
        <v>6</v>
      </c>
      <c r="AS74" s="38">
        <v>174500</v>
      </c>
      <c r="AT74" s="34">
        <v>2</v>
      </c>
      <c r="AU74" s="34">
        <v>2</v>
      </c>
      <c r="AV74" s="34">
        <v>1240</v>
      </c>
      <c r="AW74" s="59">
        <v>2689</v>
      </c>
      <c r="AX74" s="39">
        <v>7</v>
      </c>
      <c r="CJ74" s="5"/>
      <c r="CK74" s="6"/>
      <c r="CL74" s="6"/>
      <c r="CM74" s="139" t="s">
        <v>104</v>
      </c>
      <c r="CN74" s="139">
        <v>162448.93060392441</v>
      </c>
      <c r="CO74" s="142">
        <v>36386.577761436129</v>
      </c>
      <c r="CP74" s="83">
        <f>SUM(CN70-CO74)</f>
        <v>360209.53616261453</v>
      </c>
      <c r="CQ74" s="83">
        <f>SUM(CN70+CO74)</f>
        <v>432982.69168548676</v>
      </c>
      <c r="CR74" s="6"/>
      <c r="CS74" s="139" t="s">
        <v>104</v>
      </c>
      <c r="CT74" s="139">
        <v>444.27176791352753</v>
      </c>
      <c r="CU74" s="6"/>
      <c r="CV74" s="6"/>
      <c r="CW74" s="6"/>
      <c r="CX74" s="6"/>
      <c r="CY74" s="6"/>
      <c r="CZ74" s="7"/>
      <c r="DH74" s="5"/>
      <c r="DI74" s="6"/>
      <c r="DJ74" s="6"/>
      <c r="DK74" s="6"/>
      <c r="DL74" s="6"/>
      <c r="DM74" s="6"/>
      <c r="DN74" s="6"/>
      <c r="DO74" s="6"/>
      <c r="DP74" s="6"/>
      <c r="DQ74" s="6"/>
      <c r="DR74" s="6"/>
      <c r="DS74" s="6"/>
      <c r="DT74" s="6"/>
      <c r="DU74" s="6"/>
      <c r="DV74" s="6"/>
      <c r="DW74" s="6"/>
      <c r="DX74" s="6"/>
      <c r="DY74" s="6"/>
      <c r="DZ74" s="6"/>
      <c r="EA74" s="6"/>
      <c r="EB74" s="6"/>
      <c r="EC74" s="6"/>
      <c r="ED74" s="7"/>
      <c r="EF74" s="5"/>
      <c r="EG74" s="6"/>
      <c r="EH74" s="6"/>
      <c r="EI74" s="6"/>
      <c r="EJ74" s="6"/>
      <c r="EK74" s="6"/>
      <c r="EL74" s="6"/>
      <c r="EM74" s="6"/>
      <c r="EN74" s="6"/>
      <c r="EO74" s="6"/>
      <c r="EP74" s="6"/>
      <c r="EQ74" s="6"/>
      <c r="ER74" s="6"/>
      <c r="ES74" s="6"/>
      <c r="ET74" s="6"/>
      <c r="EU74" s="6"/>
      <c r="EV74" s="6"/>
      <c r="EW74" s="6"/>
      <c r="EX74" s="6"/>
      <c r="EY74" s="6"/>
      <c r="EZ74" s="6"/>
      <c r="FA74" s="6"/>
      <c r="FB74" s="6"/>
      <c r="FC74" s="7"/>
      <c r="FJ74" s="100"/>
      <c r="FK74" s="89"/>
      <c r="FL74" s="89">
        <v>1370</v>
      </c>
      <c r="FM74" s="89">
        <v>264500</v>
      </c>
      <c r="FN74" s="145">
        <f t="shared" si="20"/>
        <v>-508.55999999999995</v>
      </c>
      <c r="FO74" s="145">
        <f t="shared" si="21"/>
        <v>258633.27359999996</v>
      </c>
      <c r="FP74" s="89">
        <f t="shared" si="17"/>
        <v>-191482.90000000002</v>
      </c>
      <c r="FQ74" s="89">
        <f t="shared" si="18"/>
        <v>36665700992.410011</v>
      </c>
      <c r="FR74" s="89">
        <f t="shared" si="19"/>
        <v>97380543.623999998</v>
      </c>
      <c r="FS74" s="89"/>
      <c r="FT74" s="89"/>
      <c r="FU74" s="89"/>
      <c r="FV74" s="139"/>
      <c r="FW74" s="139"/>
      <c r="FX74" s="139"/>
      <c r="FY74" s="139"/>
      <c r="GA74" s="139"/>
      <c r="GB74" s="139"/>
      <c r="GH74" s="139">
        <v>49</v>
      </c>
      <c r="GI74" s="139">
        <v>329898.69038095884</v>
      </c>
      <c r="GJ74" s="139">
        <v>82234.30961904116</v>
      </c>
      <c r="GK74" s="139">
        <v>0.6235023230730532</v>
      </c>
      <c r="GS74" s="139">
        <v>49</v>
      </c>
      <c r="GT74" s="139">
        <v>399832.32221940369</v>
      </c>
      <c r="GU74" s="139">
        <v>-126832.32221940369</v>
      </c>
      <c r="GV74" s="139">
        <v>-0.87045029021781073</v>
      </c>
      <c r="HC74" s="139">
        <v>49</v>
      </c>
      <c r="HD74" s="139">
        <v>324666.2633524175</v>
      </c>
      <c r="HE74" s="139">
        <v>50333.736647582497</v>
      </c>
      <c r="HF74" s="139">
        <v>0.30815100425066549</v>
      </c>
      <c r="HM74" s="139">
        <v>49</v>
      </c>
      <c r="HN74" s="139">
        <v>438292.27113980229</v>
      </c>
      <c r="HO74" s="139">
        <v>-177292.27113980229</v>
      </c>
      <c r="HP74" s="139">
        <v>-1.3207135314229663</v>
      </c>
      <c r="HW74" s="139">
        <v>49</v>
      </c>
      <c r="HX74" s="139">
        <v>406105.39218029904</v>
      </c>
      <c r="HY74" s="139">
        <v>-81605.392180299037</v>
      </c>
      <c r="HZ74" s="139">
        <v>-0.48714045815715679</v>
      </c>
      <c r="JA74" s="139">
        <v>49</v>
      </c>
      <c r="JB74" s="139">
        <v>393048.83951025747</v>
      </c>
      <c r="JC74" s="139">
        <v>61951.160489742528</v>
      </c>
      <c r="JD74" s="139">
        <v>0.49858897785332884</v>
      </c>
      <c r="JK74" s="139">
        <v>49</v>
      </c>
      <c r="JL74" s="139">
        <v>390445.00603828049</v>
      </c>
      <c r="JM74" s="139">
        <v>-117445.00603828049</v>
      </c>
      <c r="JN74" s="139">
        <v>-0.85855055461592955</v>
      </c>
      <c r="JU74" s="139">
        <v>49</v>
      </c>
      <c r="JV74" s="139">
        <v>459282.12587062095</v>
      </c>
      <c r="JW74" s="139">
        <v>-49282.125870620948</v>
      </c>
      <c r="JX74" s="139">
        <v>-0.29002395821776056</v>
      </c>
      <c r="KE74" s="139">
        <v>49</v>
      </c>
      <c r="KF74" s="139">
        <v>666914.35137243883</v>
      </c>
      <c r="KG74" s="139">
        <v>188085.64862756117</v>
      </c>
      <c r="KH74" s="139">
        <v>1.3091368222408399</v>
      </c>
    </row>
    <row r="75" spans="2:294">
      <c r="B75" s="26">
        <v>503000</v>
      </c>
      <c r="C75" s="6">
        <v>3</v>
      </c>
      <c r="D75" s="6">
        <v>2</v>
      </c>
      <c r="E75" s="6">
        <v>2190</v>
      </c>
      <c r="F75" s="6">
        <v>4882</v>
      </c>
      <c r="G75" s="27">
        <v>9</v>
      </c>
      <c r="I75" s="55">
        <v>264950</v>
      </c>
      <c r="J75" s="6">
        <v>2</v>
      </c>
      <c r="K75" s="6">
        <v>1</v>
      </c>
      <c r="L75" s="6">
        <v>770</v>
      </c>
      <c r="M75" s="6">
        <v>7434</v>
      </c>
      <c r="N75" s="27">
        <v>6</v>
      </c>
      <c r="P75" s="26">
        <v>600000</v>
      </c>
      <c r="Q75" s="57">
        <v>2</v>
      </c>
      <c r="R75" s="6">
        <v>1</v>
      </c>
      <c r="S75" s="6">
        <v>1290</v>
      </c>
      <c r="T75" s="6">
        <v>4636</v>
      </c>
      <c r="U75" s="27">
        <v>7</v>
      </c>
      <c r="W75" s="38">
        <v>285000</v>
      </c>
      <c r="X75" s="34">
        <v>4</v>
      </c>
      <c r="Y75" s="59">
        <v>1</v>
      </c>
      <c r="Z75" s="34">
        <v>2130</v>
      </c>
      <c r="AA75" s="34">
        <v>8151</v>
      </c>
      <c r="AB75" s="39">
        <v>7</v>
      </c>
      <c r="AD75" s="38">
        <v>199988</v>
      </c>
      <c r="AE75" s="34">
        <v>2</v>
      </c>
      <c r="AF75" s="34">
        <v>1</v>
      </c>
      <c r="AG75" s="34">
        <v>860</v>
      </c>
      <c r="AH75" s="34">
        <v>5000</v>
      </c>
      <c r="AI75" s="62">
        <v>7</v>
      </c>
      <c r="AK75" s="38">
        <v>324950</v>
      </c>
      <c r="AL75" s="34">
        <v>3</v>
      </c>
      <c r="AM75" s="34">
        <v>1</v>
      </c>
      <c r="AN75" s="59">
        <v>1040</v>
      </c>
      <c r="AO75" s="34">
        <v>7288</v>
      </c>
      <c r="AP75" s="39">
        <v>7</v>
      </c>
      <c r="AS75" s="38">
        <v>382000</v>
      </c>
      <c r="AT75" s="34">
        <v>2</v>
      </c>
      <c r="AU75" s="34">
        <v>2</v>
      </c>
      <c r="AV75" s="34">
        <v>1650</v>
      </c>
      <c r="AW75" s="59">
        <v>2710</v>
      </c>
      <c r="AX75" s="39">
        <v>8</v>
      </c>
      <c r="CJ75" s="5"/>
      <c r="CK75" s="6"/>
      <c r="CL75" s="6"/>
      <c r="CM75" s="139" t="s">
        <v>105</v>
      </c>
      <c r="CN75" s="139">
        <v>26389655054.35865</v>
      </c>
      <c r="CO75" s="83"/>
      <c r="CP75" s="83"/>
      <c r="CQ75" s="83"/>
      <c r="CR75" s="6"/>
      <c r="CS75" s="139" t="s">
        <v>105</v>
      </c>
      <c r="CT75" s="139">
        <v>197377.40376501129</v>
      </c>
      <c r="CU75" s="139" t="s">
        <v>99</v>
      </c>
      <c r="CV75" s="96" t="s">
        <v>139</v>
      </c>
      <c r="CW75" s="96" t="s">
        <v>140</v>
      </c>
      <c r="CX75" s="6"/>
      <c r="CY75" s="6"/>
      <c r="CZ75" s="7"/>
      <c r="DH75" s="5"/>
      <c r="DI75" s="6"/>
      <c r="DJ75" s="6"/>
      <c r="DK75" s="6"/>
      <c r="DL75" s="6"/>
      <c r="DM75" s="6"/>
      <c r="DN75" s="6"/>
      <c r="DO75" s="6"/>
      <c r="DP75" s="6"/>
      <c r="DQ75" s="6"/>
      <c r="DR75" s="6"/>
      <c r="DS75" s="6"/>
      <c r="DT75" s="6"/>
      <c r="DU75" s="6"/>
      <c r="DV75" s="6"/>
      <c r="DW75" s="6"/>
      <c r="DX75" s="6"/>
      <c r="DY75" s="6"/>
      <c r="DZ75" s="6"/>
      <c r="EA75" s="6"/>
      <c r="EB75" s="6"/>
      <c r="EC75" s="6"/>
      <c r="ED75" s="7"/>
      <c r="EF75" s="5"/>
      <c r="EG75" s="6"/>
      <c r="EH75" s="6"/>
      <c r="EI75" s="6"/>
      <c r="EJ75" s="6"/>
      <c r="EK75" s="6"/>
      <c r="EL75" s="6"/>
      <c r="EM75" s="6"/>
      <c r="EN75" s="6"/>
      <c r="EO75" s="6"/>
      <c r="EP75" s="6"/>
      <c r="EQ75" s="6"/>
      <c r="ER75" s="6"/>
      <c r="ES75" s="6"/>
      <c r="ET75" s="6"/>
      <c r="EU75" s="6"/>
      <c r="EV75" s="6"/>
      <c r="EW75" s="6"/>
      <c r="EX75" s="6"/>
      <c r="EY75" s="6"/>
      <c r="EZ75" s="6"/>
      <c r="FA75" s="6"/>
      <c r="FB75" s="6"/>
      <c r="FC75" s="7"/>
      <c r="FJ75" s="100"/>
      <c r="FK75" s="89"/>
      <c r="FL75" s="89">
        <v>770</v>
      </c>
      <c r="FM75" s="89">
        <v>264950</v>
      </c>
      <c r="FN75" s="145">
        <f t="shared" si="20"/>
        <v>-1108.56</v>
      </c>
      <c r="FO75" s="145">
        <f t="shared" si="21"/>
        <v>1228905.2736</v>
      </c>
      <c r="FP75" s="89">
        <f t="shared" si="17"/>
        <v>-191032.90000000002</v>
      </c>
      <c r="FQ75" s="89">
        <f t="shared" si="18"/>
        <v>36493568882.410011</v>
      </c>
      <c r="FR75" s="89">
        <f t="shared" si="19"/>
        <v>211771431.62400001</v>
      </c>
      <c r="FS75" s="89"/>
      <c r="FT75" s="89"/>
      <c r="FU75" s="89"/>
      <c r="FV75" s="139"/>
      <c r="FW75" s="139"/>
      <c r="FX75" s="139"/>
      <c r="FY75" s="139"/>
      <c r="GA75" s="139"/>
      <c r="GB75" s="139"/>
      <c r="GH75" s="139">
        <v>50</v>
      </c>
      <c r="GI75" s="139">
        <v>455846.38358452031</v>
      </c>
      <c r="GJ75" s="139">
        <v>-36846.383584520314</v>
      </c>
      <c r="GK75" s="139">
        <v>-0.27937008127407803</v>
      </c>
      <c r="GS75" s="139">
        <v>50</v>
      </c>
      <c r="GT75" s="139">
        <v>429389.51172073174</v>
      </c>
      <c r="GU75" s="139">
        <v>-156241.51172073174</v>
      </c>
      <c r="GV75" s="139">
        <v>-1.0722855723331866</v>
      </c>
      <c r="HC75" s="139">
        <v>50</v>
      </c>
      <c r="HD75" s="139">
        <v>583348.37292064121</v>
      </c>
      <c r="HE75" s="139">
        <v>-208348.37292064121</v>
      </c>
      <c r="HF75" s="139">
        <v>-1.2755413093808401</v>
      </c>
      <c r="HM75" s="139">
        <v>50</v>
      </c>
      <c r="HN75" s="139">
        <v>338530.22287405754</v>
      </c>
      <c r="HO75" s="139">
        <v>-76030.222874057537</v>
      </c>
      <c r="HP75" s="139">
        <v>-0.56637632030609508</v>
      </c>
      <c r="HW75" s="139">
        <v>50</v>
      </c>
      <c r="HX75" s="139">
        <v>455181.57240290823</v>
      </c>
      <c r="HY75" s="139">
        <v>-130181.57240290823</v>
      </c>
      <c r="HZ75" s="139">
        <v>-0.77711422161735155</v>
      </c>
      <c r="JA75" s="139">
        <v>50</v>
      </c>
      <c r="JB75" s="139">
        <v>296571.7087123933</v>
      </c>
      <c r="JC75" s="139">
        <v>163428.2912876067</v>
      </c>
      <c r="JD75" s="139">
        <v>1.3152868172484908</v>
      </c>
      <c r="JK75" s="139">
        <v>50</v>
      </c>
      <c r="JL75" s="139">
        <v>406280.15546222415</v>
      </c>
      <c r="JM75" s="139">
        <v>-133132.15546222415</v>
      </c>
      <c r="JN75" s="139">
        <v>-0.97322729816243592</v>
      </c>
      <c r="JU75" s="139">
        <v>50</v>
      </c>
      <c r="JV75" s="139">
        <v>566368.87739250087</v>
      </c>
      <c r="JW75" s="139">
        <v>-151368.87739250087</v>
      </c>
      <c r="JX75" s="139">
        <v>-0.89080168918855229</v>
      </c>
      <c r="KE75" s="139">
        <v>50</v>
      </c>
      <c r="KF75" s="139">
        <v>769132.87105133105</v>
      </c>
      <c r="KG75" s="139">
        <v>115611.12894866895</v>
      </c>
      <c r="KH75" s="139">
        <v>0.80469077291077395</v>
      </c>
    </row>
    <row r="76" spans="2:294">
      <c r="B76" s="26">
        <v>322000</v>
      </c>
      <c r="C76" s="6">
        <v>3</v>
      </c>
      <c r="D76" s="6">
        <v>2</v>
      </c>
      <c r="E76" s="6">
        <v>1760</v>
      </c>
      <c r="F76" s="6">
        <v>43575</v>
      </c>
      <c r="G76" s="27">
        <v>7</v>
      </c>
      <c r="I76" s="55">
        <v>265000</v>
      </c>
      <c r="J76" s="6">
        <v>2</v>
      </c>
      <c r="K76" s="6">
        <v>2</v>
      </c>
      <c r="L76" s="6">
        <v>1650</v>
      </c>
      <c r="M76" s="6">
        <v>8975</v>
      </c>
      <c r="N76" s="27">
        <v>6</v>
      </c>
      <c r="P76" s="26">
        <v>620000</v>
      </c>
      <c r="Q76" s="57">
        <v>2</v>
      </c>
      <c r="R76" s="6">
        <v>2</v>
      </c>
      <c r="S76" s="6">
        <v>2910</v>
      </c>
      <c r="T76" s="6">
        <v>6110</v>
      </c>
      <c r="U76" s="27">
        <v>9</v>
      </c>
      <c r="W76" s="38">
        <v>286000</v>
      </c>
      <c r="X76" s="34">
        <v>4</v>
      </c>
      <c r="Y76" s="59">
        <v>1</v>
      </c>
      <c r="Z76" s="34">
        <v>1600</v>
      </c>
      <c r="AA76" s="34">
        <v>5750</v>
      </c>
      <c r="AB76" s="39">
        <v>6</v>
      </c>
      <c r="AD76" s="38">
        <v>219000</v>
      </c>
      <c r="AE76" s="34">
        <v>3</v>
      </c>
      <c r="AF76" s="34">
        <v>1</v>
      </c>
      <c r="AG76" s="34">
        <v>1080</v>
      </c>
      <c r="AH76" s="34">
        <v>10639</v>
      </c>
      <c r="AI76" s="62">
        <v>7</v>
      </c>
      <c r="AK76" s="38">
        <v>249000</v>
      </c>
      <c r="AL76" s="34">
        <v>3</v>
      </c>
      <c r="AM76" s="34">
        <v>1</v>
      </c>
      <c r="AN76" s="59">
        <v>1050</v>
      </c>
      <c r="AO76" s="34">
        <v>8498</v>
      </c>
      <c r="AP76" s="39">
        <v>7</v>
      </c>
      <c r="AS76" s="38">
        <v>425000</v>
      </c>
      <c r="AT76" s="34">
        <v>4</v>
      </c>
      <c r="AU76" s="34">
        <v>2</v>
      </c>
      <c r="AV76" s="34">
        <v>1900</v>
      </c>
      <c r="AW76" s="59">
        <v>2766</v>
      </c>
      <c r="AX76" s="39">
        <v>8</v>
      </c>
      <c r="CJ76" s="5"/>
      <c r="CK76" s="6"/>
      <c r="CL76" s="6"/>
      <c r="CM76" s="139" t="s">
        <v>106</v>
      </c>
      <c r="CN76" s="139">
        <v>2.0139848748351006</v>
      </c>
      <c r="CO76" s="83"/>
      <c r="CP76" s="83"/>
      <c r="CQ76" s="83"/>
      <c r="CR76" s="6"/>
      <c r="CS76" s="139" t="s">
        <v>106</v>
      </c>
      <c r="CT76" s="139">
        <v>3.2639254563563571</v>
      </c>
      <c r="CU76" s="141">
        <v>99.511453662999685</v>
      </c>
      <c r="CV76" s="68">
        <f>SUM(CT70-CU76)</f>
        <v>1132.931584311684</v>
      </c>
      <c r="CW76" s="68">
        <f>SUM(CT70+CU76)</f>
        <v>1331.9544916376833</v>
      </c>
      <c r="CX76" s="6"/>
      <c r="CY76" s="6"/>
      <c r="CZ76" s="7"/>
      <c r="DH76" s="5"/>
      <c r="DI76" s="6"/>
      <c r="DJ76" s="6"/>
      <c r="DK76" s="6"/>
      <c r="DL76" s="6"/>
      <c r="DM76" s="6"/>
      <c r="DN76" s="6"/>
      <c r="DO76" s="6"/>
      <c r="DP76" s="6"/>
      <c r="DQ76" s="6"/>
      <c r="DR76" s="6"/>
      <c r="DS76" s="6"/>
      <c r="DT76" s="6"/>
      <c r="DU76" s="6"/>
      <c r="DV76" s="6"/>
      <c r="DW76" s="6"/>
      <c r="DX76" s="6"/>
      <c r="DY76" s="6"/>
      <c r="DZ76" s="6"/>
      <c r="EA76" s="6"/>
      <c r="EB76" s="6"/>
      <c r="EC76" s="6"/>
      <c r="ED76" s="7"/>
      <c r="EF76" s="5"/>
      <c r="EG76" s="6"/>
      <c r="EH76" s="6"/>
      <c r="EI76" s="6"/>
      <c r="EJ76" s="6"/>
      <c r="EK76" s="6"/>
      <c r="EL76" s="6"/>
      <c r="EM76" s="6"/>
      <c r="EN76" s="6"/>
      <c r="EO76" s="6"/>
      <c r="EP76" s="6"/>
      <c r="EQ76" s="6"/>
      <c r="ER76" s="6"/>
      <c r="ES76" s="6"/>
      <c r="ET76" s="6"/>
      <c r="EU76" s="6"/>
      <c r="EV76" s="6"/>
      <c r="EW76" s="6"/>
      <c r="EX76" s="6"/>
      <c r="EY76" s="6"/>
      <c r="EZ76" s="6"/>
      <c r="FA76" s="6"/>
      <c r="FB76" s="6"/>
      <c r="FC76" s="7"/>
      <c r="FJ76" s="100"/>
      <c r="FK76" s="89"/>
      <c r="FL76" s="89">
        <v>1650</v>
      </c>
      <c r="FM76" s="89">
        <v>265000</v>
      </c>
      <c r="FN76" s="145">
        <f t="shared" si="20"/>
        <v>-228.55999999999995</v>
      </c>
      <c r="FO76" s="145">
        <f t="shared" si="21"/>
        <v>52239.673599999973</v>
      </c>
      <c r="FP76" s="89">
        <f t="shared" si="17"/>
        <v>-190982.90000000002</v>
      </c>
      <c r="FQ76" s="89">
        <f t="shared" si="18"/>
        <v>36474468092.410011</v>
      </c>
      <c r="FR76" s="89">
        <f t="shared" si="19"/>
        <v>43651051.623999998</v>
      </c>
      <c r="FS76" s="89"/>
      <c r="FT76" s="89"/>
      <c r="FU76" s="89"/>
      <c r="FV76" s="139"/>
      <c r="FW76" s="139"/>
      <c r="FX76" s="139"/>
      <c r="FY76" s="139"/>
      <c r="GA76" s="139"/>
      <c r="GB76" s="139"/>
      <c r="GH76" s="139">
        <v>51</v>
      </c>
      <c r="GI76" s="139">
        <v>329898.69038095884</v>
      </c>
      <c r="GJ76" s="139">
        <v>97101.30961904116</v>
      </c>
      <c r="GK76" s="139">
        <v>0.73622424023961652</v>
      </c>
      <c r="GS76" s="139">
        <v>51</v>
      </c>
      <c r="GT76" s="139">
        <v>518061.08022471593</v>
      </c>
      <c r="GU76" s="139">
        <v>-241061.08022471593</v>
      </c>
      <c r="GV76" s="139">
        <v>-1.6544023129911707</v>
      </c>
      <c r="HC76" s="139">
        <v>51</v>
      </c>
      <c r="HD76" s="139">
        <v>412551.85185957042</v>
      </c>
      <c r="HE76" s="139">
        <v>-37551.851859570423</v>
      </c>
      <c r="HF76" s="139">
        <v>-0.22989830743183312</v>
      </c>
      <c r="HM76" s="139">
        <v>51</v>
      </c>
      <c r="HN76" s="139">
        <v>387666.75410942436</v>
      </c>
      <c r="HO76" s="139">
        <v>-123666.75410942436</v>
      </c>
      <c r="HP76" s="139">
        <v>-0.92123787737302054</v>
      </c>
      <c r="HW76" s="139">
        <v>51</v>
      </c>
      <c r="HX76" s="139">
        <v>491170.77123282169</v>
      </c>
      <c r="HY76" s="139">
        <v>-166170.77123282169</v>
      </c>
      <c r="HZ76" s="139">
        <v>-0.99195045165443407</v>
      </c>
      <c r="JA76" s="139">
        <v>51</v>
      </c>
      <c r="JB76" s="139">
        <v>278819.91664558632</v>
      </c>
      <c r="JC76" s="139">
        <v>186180.08335441368</v>
      </c>
      <c r="JD76" s="139">
        <v>1.4983954573650711</v>
      </c>
      <c r="JK76" s="139">
        <v>51</v>
      </c>
      <c r="JL76" s="139">
        <v>436894.77768184862</v>
      </c>
      <c r="JM76" s="139">
        <v>-161894.77768184862</v>
      </c>
      <c r="JN76" s="139">
        <v>-1.1834888162283308</v>
      </c>
      <c r="JU76" s="139">
        <v>51</v>
      </c>
      <c r="JV76" s="139">
        <v>435187.60677819792</v>
      </c>
      <c r="JW76" s="139">
        <v>-20187.606778197922</v>
      </c>
      <c r="JX76" s="139">
        <v>-0.11880351184783179</v>
      </c>
      <c r="KE76" s="139">
        <v>51</v>
      </c>
      <c r="KF76" s="139">
        <v>640325.71908602177</v>
      </c>
      <c r="KG76" s="139">
        <v>265674.28091397823</v>
      </c>
      <c r="KH76" s="139">
        <v>1.8491787459847704</v>
      </c>
    </row>
    <row r="77" spans="2:294">
      <c r="B77" s="26">
        <v>402000</v>
      </c>
      <c r="C77" s="6">
        <v>3</v>
      </c>
      <c r="D77" s="6">
        <v>2</v>
      </c>
      <c r="E77" s="6">
        <v>1960</v>
      </c>
      <c r="F77" s="6">
        <v>8000</v>
      </c>
      <c r="G77" s="27">
        <v>7</v>
      </c>
      <c r="I77" s="55">
        <v>265000</v>
      </c>
      <c r="J77" s="6">
        <v>2</v>
      </c>
      <c r="K77" s="6">
        <v>1</v>
      </c>
      <c r="L77" s="6">
        <v>910</v>
      </c>
      <c r="M77" s="6">
        <v>4600</v>
      </c>
      <c r="N77" s="27">
        <v>5</v>
      </c>
      <c r="P77" s="26">
        <v>650000</v>
      </c>
      <c r="Q77" s="57">
        <v>2</v>
      </c>
      <c r="R77" s="6">
        <v>1</v>
      </c>
      <c r="S77" s="6">
        <v>1030</v>
      </c>
      <c r="T77" s="6">
        <v>5750</v>
      </c>
      <c r="U77" s="27">
        <v>8</v>
      </c>
      <c r="W77" s="38">
        <v>287000</v>
      </c>
      <c r="X77" s="34">
        <v>3</v>
      </c>
      <c r="Y77" s="59">
        <v>1</v>
      </c>
      <c r="Z77" s="34">
        <v>1150</v>
      </c>
      <c r="AA77" s="34">
        <v>11475</v>
      </c>
      <c r="AB77" s="39">
        <v>7</v>
      </c>
      <c r="AD77" s="38">
        <v>225000</v>
      </c>
      <c r="AE77" s="34">
        <v>3</v>
      </c>
      <c r="AF77" s="34">
        <v>1</v>
      </c>
      <c r="AG77" s="34">
        <v>1350</v>
      </c>
      <c r="AH77" s="34">
        <v>9793</v>
      </c>
      <c r="AI77" s="62">
        <v>7</v>
      </c>
      <c r="AK77" s="38">
        <v>510000</v>
      </c>
      <c r="AL77" s="34">
        <v>4</v>
      </c>
      <c r="AM77" s="34">
        <v>1</v>
      </c>
      <c r="AN77" s="59">
        <v>1060</v>
      </c>
      <c r="AO77" s="34">
        <v>7200</v>
      </c>
      <c r="AP77" s="39">
        <v>6</v>
      </c>
      <c r="AS77" s="38">
        <v>379900</v>
      </c>
      <c r="AT77" s="34">
        <v>3</v>
      </c>
      <c r="AU77" s="34">
        <v>2</v>
      </c>
      <c r="AV77" s="34">
        <v>1800</v>
      </c>
      <c r="AW77" s="59">
        <v>2791</v>
      </c>
      <c r="AX77" s="39">
        <v>8</v>
      </c>
      <c r="CJ77" s="5"/>
      <c r="CK77" s="6"/>
      <c r="CL77" s="6"/>
      <c r="CM77" s="139" t="s">
        <v>107</v>
      </c>
      <c r="CN77" s="139">
        <v>1.1889999175929253</v>
      </c>
      <c r="CO77" s="83"/>
      <c r="CP77" s="83"/>
      <c r="CQ77" s="83"/>
      <c r="CR77" s="6"/>
      <c r="CS77" s="139" t="s">
        <v>107</v>
      </c>
      <c r="CT77" s="139">
        <v>1.5804323764558526</v>
      </c>
      <c r="CU77" s="6"/>
      <c r="CV77" s="6"/>
      <c r="CW77" s="6"/>
      <c r="CX77" s="6"/>
      <c r="CY77" s="6"/>
      <c r="CZ77" s="7"/>
      <c r="DH77" s="5"/>
      <c r="DI77" s="6"/>
      <c r="DJ77" s="6"/>
      <c r="DK77" s="6"/>
      <c r="DL77" s="6"/>
      <c r="DM77" s="6"/>
      <c r="DN77" s="6"/>
      <c r="DO77" s="6"/>
      <c r="DP77" s="6"/>
      <c r="DQ77" s="6"/>
      <c r="DR77" s="6"/>
      <c r="DS77" s="6"/>
      <c r="DT77" s="6"/>
      <c r="DU77" s="6"/>
      <c r="DV77" s="6"/>
      <c r="DW77" s="6"/>
      <c r="DX77" s="6"/>
      <c r="DY77" s="6"/>
      <c r="DZ77" s="6"/>
      <c r="EA77" s="6"/>
      <c r="EB77" s="6"/>
      <c r="EC77" s="6"/>
      <c r="ED77" s="7"/>
      <c r="EF77" s="5"/>
      <c r="EG77" s="6"/>
      <c r="EH77" s="6"/>
      <c r="EI77" s="6"/>
      <c r="EJ77" s="6"/>
      <c r="EK77" s="6"/>
      <c r="EL77" s="6"/>
      <c r="EM77" s="6"/>
      <c r="EN77" s="6"/>
      <c r="EO77" s="6"/>
      <c r="EP77" s="6"/>
      <c r="EQ77" s="6"/>
      <c r="ER77" s="6"/>
      <c r="ES77" s="6"/>
      <c r="ET77" s="6"/>
      <c r="EU77" s="6"/>
      <c r="EV77" s="6"/>
      <c r="EW77" s="6"/>
      <c r="EX77" s="6"/>
      <c r="EY77" s="6"/>
      <c r="EZ77" s="6"/>
      <c r="FA77" s="6"/>
      <c r="FB77" s="6"/>
      <c r="FC77" s="7"/>
      <c r="FJ77" s="100"/>
      <c r="FK77" s="89"/>
      <c r="FL77" s="89">
        <v>910</v>
      </c>
      <c r="FM77" s="89">
        <v>265000</v>
      </c>
      <c r="FN77" s="145">
        <f t="shared" si="20"/>
        <v>-968.56</v>
      </c>
      <c r="FO77" s="145">
        <f t="shared" si="21"/>
        <v>938108.47359999991</v>
      </c>
      <c r="FP77" s="89">
        <f t="shared" si="17"/>
        <v>-190982.90000000002</v>
      </c>
      <c r="FQ77" s="89">
        <f t="shared" si="18"/>
        <v>36474468092.410011</v>
      </c>
      <c r="FR77" s="89">
        <f t="shared" si="19"/>
        <v>184978397.62400001</v>
      </c>
      <c r="FS77" s="89"/>
      <c r="FT77" s="89"/>
      <c r="FU77" s="89"/>
      <c r="FV77" s="139"/>
      <c r="FW77" s="139"/>
      <c r="FX77" s="139"/>
      <c r="FY77" s="139"/>
      <c r="GA77" s="139"/>
      <c r="GB77" s="139"/>
      <c r="GH77" s="139">
        <v>52</v>
      </c>
      <c r="GI77" s="139">
        <v>396074.59697944025</v>
      </c>
      <c r="GJ77" s="139">
        <v>38925.403020559752</v>
      </c>
      <c r="GK77" s="139">
        <v>0.29513325183013595</v>
      </c>
      <c r="GS77" s="139">
        <v>52</v>
      </c>
      <c r="GT77" s="139">
        <v>368304.65341798711</v>
      </c>
      <c r="GU77" s="139">
        <v>-88404.653417987109</v>
      </c>
      <c r="GV77" s="139">
        <v>-0.60672118019864829</v>
      </c>
      <c r="HC77" s="139">
        <v>52</v>
      </c>
      <c r="HD77" s="139">
        <v>470589.50464731292</v>
      </c>
      <c r="HE77" s="139">
        <v>-91089.504647312919</v>
      </c>
      <c r="HF77" s="139">
        <v>-0.55766418714938171</v>
      </c>
      <c r="HM77" s="139">
        <v>52</v>
      </c>
      <c r="HN77" s="139">
        <v>283437.74845864624</v>
      </c>
      <c r="HO77" s="139">
        <v>-18487.748458646238</v>
      </c>
      <c r="HP77" s="139">
        <v>-0.13772184990300196</v>
      </c>
      <c r="HW77" s="139">
        <v>52</v>
      </c>
      <c r="HX77" s="139">
        <v>512437.11599595234</v>
      </c>
      <c r="HY77" s="139">
        <v>-187437.11599595234</v>
      </c>
      <c r="HZ77" s="139">
        <v>-1.1188991330399825</v>
      </c>
      <c r="JA77" s="139">
        <v>52</v>
      </c>
      <c r="JB77" s="139">
        <v>291168.98938771291</v>
      </c>
      <c r="JC77" s="139">
        <v>218831.01061228709</v>
      </c>
      <c r="JD77" s="139">
        <v>1.7611733023444551</v>
      </c>
      <c r="JK77" s="139">
        <v>52</v>
      </c>
      <c r="JL77" s="139">
        <v>453785.60373405518</v>
      </c>
      <c r="JM77" s="139">
        <v>-176785.60373405518</v>
      </c>
      <c r="JN77" s="139">
        <v>-1.2923442490565622</v>
      </c>
      <c r="JU77" s="139">
        <v>52</v>
      </c>
      <c r="JV77" s="139">
        <v>420463.17844393943</v>
      </c>
      <c r="JW77" s="139">
        <v>-1463.1784439394251</v>
      </c>
      <c r="JX77" s="139">
        <v>-8.610764986158842E-3</v>
      </c>
      <c r="KE77" s="139">
        <v>52</v>
      </c>
      <c r="KF77" s="139">
        <v>735453.93682186934</v>
      </c>
      <c r="KG77" s="139">
        <v>197536.06317813066</v>
      </c>
      <c r="KH77" s="139">
        <v>1.3749147577923684</v>
      </c>
    </row>
    <row r="78" spans="2:294">
      <c r="B78" s="26">
        <v>329500</v>
      </c>
      <c r="C78" s="6">
        <v>3</v>
      </c>
      <c r="D78" s="6">
        <v>1</v>
      </c>
      <c r="E78" s="6">
        <v>1080</v>
      </c>
      <c r="F78" s="6">
        <v>5250</v>
      </c>
      <c r="G78" s="27">
        <v>7</v>
      </c>
      <c r="I78" s="55">
        <v>265000</v>
      </c>
      <c r="J78" s="6">
        <v>3</v>
      </c>
      <c r="K78" s="6">
        <v>1</v>
      </c>
      <c r="L78" s="6">
        <v>1000</v>
      </c>
      <c r="M78" s="6">
        <v>9150</v>
      </c>
      <c r="N78" s="27">
        <v>7</v>
      </c>
      <c r="P78" s="26">
        <v>655000</v>
      </c>
      <c r="Q78" s="57">
        <v>2</v>
      </c>
      <c r="R78" s="6">
        <v>1</v>
      </c>
      <c r="S78" s="6">
        <v>1450</v>
      </c>
      <c r="T78" s="6">
        <v>15798</v>
      </c>
      <c r="U78" s="27">
        <v>7</v>
      </c>
      <c r="W78" s="38">
        <v>295000</v>
      </c>
      <c r="X78" s="34">
        <v>3</v>
      </c>
      <c r="Y78" s="59">
        <v>1</v>
      </c>
      <c r="Z78" s="34">
        <v>1250</v>
      </c>
      <c r="AA78" s="34">
        <v>9486</v>
      </c>
      <c r="AB78" s="39">
        <v>6</v>
      </c>
      <c r="AD78" s="38">
        <v>230000</v>
      </c>
      <c r="AE78" s="34">
        <v>3</v>
      </c>
      <c r="AF78" s="34">
        <v>2</v>
      </c>
      <c r="AG78" s="34">
        <v>1340</v>
      </c>
      <c r="AH78" s="34">
        <v>3011</v>
      </c>
      <c r="AI78" s="62">
        <v>7</v>
      </c>
      <c r="AK78" s="38">
        <v>249000</v>
      </c>
      <c r="AL78" s="34">
        <v>3</v>
      </c>
      <c r="AM78" s="34">
        <v>1</v>
      </c>
      <c r="AN78" s="59">
        <v>1070</v>
      </c>
      <c r="AO78" s="34">
        <v>5150</v>
      </c>
      <c r="AP78" s="39">
        <v>6</v>
      </c>
      <c r="AS78" s="38">
        <v>749950</v>
      </c>
      <c r="AT78" s="34">
        <v>4</v>
      </c>
      <c r="AU78" s="34">
        <v>2</v>
      </c>
      <c r="AV78" s="34">
        <v>2370</v>
      </c>
      <c r="AW78" s="59">
        <v>2971</v>
      </c>
      <c r="AX78" s="39">
        <v>9</v>
      </c>
      <c r="CJ78" s="5"/>
      <c r="CK78" s="6"/>
      <c r="CL78" s="6"/>
      <c r="CM78" s="139" t="s">
        <v>108</v>
      </c>
      <c r="CN78" s="139">
        <v>830000</v>
      </c>
      <c r="CO78" s="83"/>
      <c r="CP78" s="83"/>
      <c r="CQ78" s="83"/>
      <c r="CR78" s="6"/>
      <c r="CS78" s="139" t="s">
        <v>108</v>
      </c>
      <c r="CT78" s="139">
        <v>2320</v>
      </c>
      <c r="CU78" s="6"/>
      <c r="CV78" s="6"/>
      <c r="CW78" s="6"/>
      <c r="CX78" s="6"/>
      <c r="CY78" s="6"/>
      <c r="CZ78" s="7"/>
      <c r="DH78" s="5"/>
      <c r="DI78" s="6"/>
      <c r="DJ78" s="6"/>
      <c r="DK78" s="6"/>
      <c r="DL78" s="6"/>
      <c r="DM78" s="6"/>
      <c r="DN78" s="6"/>
      <c r="DO78" s="6"/>
      <c r="DP78" s="6"/>
      <c r="DQ78" s="6"/>
      <c r="DR78" s="6"/>
      <c r="DS78" s="6"/>
      <c r="DT78" s="6"/>
      <c r="DU78" s="6"/>
      <c r="DV78" s="6"/>
      <c r="DW78" s="6"/>
      <c r="DX78" s="6"/>
      <c r="DY78" s="6"/>
      <c r="DZ78" s="6"/>
      <c r="EA78" s="6"/>
      <c r="EB78" s="6"/>
      <c r="EC78" s="6"/>
      <c r="ED78" s="7"/>
      <c r="EF78" s="5"/>
      <c r="EG78" s="6"/>
      <c r="EH78" s="6"/>
      <c r="EI78" s="6"/>
      <c r="EJ78" s="6"/>
      <c r="EK78" s="6"/>
      <c r="EL78" s="6"/>
      <c r="EM78" s="6"/>
      <c r="EN78" s="6"/>
      <c r="EO78" s="6"/>
      <c r="EP78" s="6"/>
      <c r="EQ78" s="6"/>
      <c r="ER78" s="6"/>
      <c r="ES78" s="6"/>
      <c r="ET78" s="6"/>
      <c r="EU78" s="6"/>
      <c r="EV78" s="6"/>
      <c r="EW78" s="6"/>
      <c r="EX78" s="6"/>
      <c r="EY78" s="6"/>
      <c r="EZ78" s="6"/>
      <c r="FA78" s="6"/>
      <c r="FB78" s="6"/>
      <c r="FC78" s="7"/>
      <c r="FJ78" s="100"/>
      <c r="FK78" s="89"/>
      <c r="FL78" s="89">
        <v>1000</v>
      </c>
      <c r="FM78" s="89">
        <v>265000</v>
      </c>
      <c r="FN78" s="145">
        <f t="shared" si="20"/>
        <v>-878.56</v>
      </c>
      <c r="FO78" s="145">
        <f t="shared" si="21"/>
        <v>771867.67359999986</v>
      </c>
      <c r="FP78" s="89">
        <f t="shared" si="17"/>
        <v>-190982.90000000002</v>
      </c>
      <c r="FQ78" s="89">
        <f t="shared" si="18"/>
        <v>36474468092.410011</v>
      </c>
      <c r="FR78" s="89">
        <f t="shared" si="19"/>
        <v>167789936.62400001</v>
      </c>
      <c r="FS78" s="89"/>
      <c r="FT78" s="89"/>
      <c r="FU78" s="89"/>
      <c r="FV78" s="139"/>
      <c r="FW78" s="139"/>
      <c r="FX78" s="139"/>
      <c r="FY78" s="139"/>
      <c r="GA78" s="139"/>
      <c r="GB78" s="139"/>
      <c r="GH78" s="139">
        <v>53</v>
      </c>
      <c r="GI78" s="139">
        <v>398209.30364390742</v>
      </c>
      <c r="GJ78" s="139">
        <v>46790.69635609258</v>
      </c>
      <c r="GK78" s="139">
        <v>0.35476807686939432</v>
      </c>
      <c r="GS78" s="139">
        <v>53</v>
      </c>
      <c r="GT78" s="139">
        <v>389979.92571896099</v>
      </c>
      <c r="GU78" s="139">
        <v>-110029.92571896099</v>
      </c>
      <c r="GV78" s="139">
        <v>-0.75513543471225142</v>
      </c>
      <c r="HC78" s="139">
        <v>53</v>
      </c>
      <c r="HD78" s="139">
        <v>546867.56259691739</v>
      </c>
      <c r="HE78" s="139">
        <v>-166917.56259691739</v>
      </c>
      <c r="HF78" s="139">
        <v>-1.0218954118476689</v>
      </c>
      <c r="HM78" s="139">
        <v>53</v>
      </c>
      <c r="HN78" s="139">
        <v>304283.54958880186</v>
      </c>
      <c r="HO78" s="139">
        <v>-39283.549588801863</v>
      </c>
      <c r="HP78" s="139">
        <v>-0.29263720956760925</v>
      </c>
      <c r="HW78" s="139">
        <v>53</v>
      </c>
      <c r="HX78" s="139">
        <v>435551.10031386453</v>
      </c>
      <c r="HY78" s="139">
        <v>-108051.10031386453</v>
      </c>
      <c r="HZ78" s="139">
        <v>-0.64500716319072038</v>
      </c>
      <c r="JA78" s="139">
        <v>53</v>
      </c>
      <c r="JB78" s="139">
        <v>314323.50077920029</v>
      </c>
      <c r="JC78" s="139">
        <v>448676.49922079971</v>
      </c>
      <c r="JD78" s="139">
        <v>3.6109921971574379</v>
      </c>
      <c r="JK78" s="139">
        <v>53</v>
      </c>
      <c r="JL78" s="139">
        <v>395723.38917959505</v>
      </c>
      <c r="JM78" s="139">
        <v>-117723.38917959505</v>
      </c>
      <c r="JN78" s="139">
        <v>-0.86058560070629653</v>
      </c>
      <c r="JU78" s="139">
        <v>53</v>
      </c>
      <c r="JV78" s="139">
        <v>435187.60677819792</v>
      </c>
      <c r="JW78" s="139">
        <v>-15187.606778197922</v>
      </c>
      <c r="JX78" s="139">
        <v>-8.9378649071096813E-2</v>
      </c>
      <c r="KE78" s="139">
        <v>53</v>
      </c>
      <c r="KF78" s="139">
        <v>735453.93682186934</v>
      </c>
      <c r="KG78" s="139">
        <v>203546.06317813066</v>
      </c>
      <c r="KH78" s="139">
        <v>1.4167462976205194</v>
      </c>
    </row>
    <row r="79" spans="2:294" ht="16" thickBot="1">
      <c r="B79" s="26">
        <v>310000</v>
      </c>
      <c r="C79" s="6">
        <v>3</v>
      </c>
      <c r="D79" s="6">
        <v>1</v>
      </c>
      <c r="E79" s="6">
        <v>1210</v>
      </c>
      <c r="F79" s="6">
        <v>7649</v>
      </c>
      <c r="G79" s="27">
        <v>7</v>
      </c>
      <c r="I79" s="55">
        <v>267000</v>
      </c>
      <c r="J79" s="6">
        <v>3</v>
      </c>
      <c r="K79" s="6">
        <v>1</v>
      </c>
      <c r="L79" s="6">
        <v>1090</v>
      </c>
      <c r="M79" s="6">
        <v>8160</v>
      </c>
      <c r="N79" s="27">
        <v>7</v>
      </c>
      <c r="P79" s="26">
        <v>655000</v>
      </c>
      <c r="Q79" s="57">
        <v>2</v>
      </c>
      <c r="R79" s="6">
        <v>1</v>
      </c>
      <c r="S79" s="6">
        <v>1660</v>
      </c>
      <c r="T79" s="6">
        <v>5422</v>
      </c>
      <c r="U79" s="27">
        <v>7</v>
      </c>
      <c r="W79" s="38">
        <v>299000</v>
      </c>
      <c r="X79" s="34">
        <v>3</v>
      </c>
      <c r="Y79" s="59">
        <v>1</v>
      </c>
      <c r="Z79" s="34">
        <v>2100</v>
      </c>
      <c r="AA79" s="34">
        <v>15480</v>
      </c>
      <c r="AB79" s="39">
        <v>7</v>
      </c>
      <c r="AD79" s="38">
        <v>232000</v>
      </c>
      <c r="AE79" s="34">
        <v>3</v>
      </c>
      <c r="AF79" s="34">
        <v>1</v>
      </c>
      <c r="AG79" s="34">
        <v>1300</v>
      </c>
      <c r="AH79" s="34">
        <v>11230</v>
      </c>
      <c r="AI79" s="62">
        <v>7</v>
      </c>
      <c r="AK79" s="38">
        <v>185000</v>
      </c>
      <c r="AL79" s="34">
        <v>3</v>
      </c>
      <c r="AM79" s="34">
        <v>1</v>
      </c>
      <c r="AN79" s="59">
        <v>1080</v>
      </c>
      <c r="AO79" s="34">
        <v>9262</v>
      </c>
      <c r="AP79" s="39">
        <v>7</v>
      </c>
      <c r="AS79" s="38">
        <v>375000</v>
      </c>
      <c r="AT79" s="34">
        <v>4</v>
      </c>
      <c r="AU79" s="34">
        <v>2</v>
      </c>
      <c r="AV79" s="34">
        <v>1240</v>
      </c>
      <c r="AW79" s="59">
        <v>3000</v>
      </c>
      <c r="AX79" s="39">
        <v>7</v>
      </c>
      <c r="CJ79" s="5"/>
      <c r="CK79" s="6"/>
      <c r="CL79" s="6"/>
      <c r="CM79" s="139" t="s">
        <v>109</v>
      </c>
      <c r="CN79" s="139">
        <v>155000</v>
      </c>
      <c r="CO79" s="83"/>
      <c r="CP79" s="83"/>
      <c r="CQ79" s="83"/>
      <c r="CR79" s="6"/>
      <c r="CS79" s="139" t="s">
        <v>109</v>
      </c>
      <c r="CT79" s="139">
        <v>590</v>
      </c>
      <c r="CU79" s="6"/>
      <c r="CV79" s="6"/>
      <c r="CW79" s="6"/>
      <c r="CX79" s="6"/>
      <c r="CY79" s="6"/>
      <c r="CZ79" s="7"/>
      <c r="DH79" s="5"/>
      <c r="DI79" s="6"/>
      <c r="DJ79" s="6"/>
      <c r="DK79" s="6"/>
      <c r="DL79" s="6"/>
      <c r="DM79" s="6"/>
      <c r="DN79" s="6"/>
      <c r="DO79" s="6"/>
      <c r="DP79" s="6"/>
      <c r="DQ79" s="6"/>
      <c r="DR79" s="6"/>
      <c r="DS79" s="6"/>
      <c r="DT79" s="6"/>
      <c r="DU79" s="6"/>
      <c r="DV79" s="6"/>
      <c r="DW79" s="6"/>
      <c r="DX79" s="6"/>
      <c r="DY79" s="6"/>
      <c r="DZ79" s="6"/>
      <c r="EA79" s="6"/>
      <c r="EB79" s="6"/>
      <c r="EC79" s="6"/>
      <c r="ED79" s="7"/>
      <c r="EF79" s="5"/>
      <c r="EG79" s="6"/>
      <c r="EH79" s="6"/>
      <c r="EI79" s="6"/>
      <c r="EJ79" s="6"/>
      <c r="EK79" s="6"/>
      <c r="EL79" s="6"/>
      <c r="EM79" s="6"/>
      <c r="EN79" s="6"/>
      <c r="EO79" s="6"/>
      <c r="EP79" s="6"/>
      <c r="EQ79" s="6"/>
      <c r="ER79" s="6"/>
      <c r="ES79" s="6"/>
      <c r="ET79" s="6"/>
      <c r="EU79" s="6"/>
      <c r="EV79" s="6"/>
      <c r="EW79" s="6"/>
      <c r="EX79" s="6"/>
      <c r="EY79" s="6"/>
      <c r="EZ79" s="6"/>
      <c r="FA79" s="6"/>
      <c r="FB79" s="6"/>
      <c r="FC79" s="7"/>
      <c r="FJ79" s="100"/>
      <c r="FK79" s="89"/>
      <c r="FL79" s="89">
        <v>1090</v>
      </c>
      <c r="FM79" s="89">
        <v>267000</v>
      </c>
      <c r="FN79" s="145">
        <f t="shared" si="20"/>
        <v>-788.56</v>
      </c>
      <c r="FO79" s="145">
        <f t="shared" si="21"/>
        <v>621826.87359999993</v>
      </c>
      <c r="FP79" s="89">
        <f t="shared" si="17"/>
        <v>-188982.90000000002</v>
      </c>
      <c r="FQ79" s="89">
        <f t="shared" si="18"/>
        <v>35714536492.410011</v>
      </c>
      <c r="FR79" s="89">
        <f t="shared" si="19"/>
        <v>149024355.62400001</v>
      </c>
      <c r="FS79" s="89"/>
      <c r="FT79" s="89"/>
      <c r="FU79" s="89"/>
      <c r="FV79" s="139"/>
      <c r="FW79" s="139"/>
      <c r="FX79" s="139"/>
      <c r="FY79" s="139"/>
      <c r="GA79" s="139"/>
      <c r="GB79" s="139"/>
      <c r="GH79" s="139">
        <v>54</v>
      </c>
      <c r="GI79" s="139">
        <v>306416.91707182024</v>
      </c>
      <c r="GJ79" s="139">
        <v>143583.08292817976</v>
      </c>
      <c r="GK79" s="139">
        <v>1.0886500558518919</v>
      </c>
      <c r="GS79" s="139">
        <v>54</v>
      </c>
      <c r="GT79" s="139">
        <v>502297.24582400761</v>
      </c>
      <c r="GU79" s="139">
        <v>-222297.24582400761</v>
      </c>
      <c r="GV79" s="139">
        <v>-1.5256261082044955</v>
      </c>
      <c r="HC79" s="139">
        <v>54</v>
      </c>
      <c r="HD79" s="139">
        <v>500437.44036672334</v>
      </c>
      <c r="HE79" s="139">
        <v>-120437.44036672334</v>
      </c>
      <c r="HF79" s="139">
        <v>-0.73733683748210166</v>
      </c>
      <c r="HM79" s="139">
        <v>54</v>
      </c>
      <c r="HN79" s="139">
        <v>317684.42174390191</v>
      </c>
      <c r="HO79" s="139">
        <v>-52684.421743901912</v>
      </c>
      <c r="HP79" s="139">
        <v>-0.39246509870415103</v>
      </c>
      <c r="HW79" s="139">
        <v>54</v>
      </c>
      <c r="HX79" s="139">
        <v>528795.84273682209</v>
      </c>
      <c r="HY79" s="139">
        <v>-198795.84273682209</v>
      </c>
      <c r="HZ79" s="139">
        <v>-1.1867046444258476</v>
      </c>
      <c r="JA79" s="146">
        <v>54</v>
      </c>
      <c r="JB79" s="146">
        <v>379619.22290319472</v>
      </c>
      <c r="JC79" s="146">
        <v>400380.77709680528</v>
      </c>
      <c r="JD79" s="146">
        <v>3.2223035182346638</v>
      </c>
      <c r="JK79" s="139">
        <v>54</v>
      </c>
      <c r="JL79" s="139">
        <v>430560.71791227115</v>
      </c>
      <c r="JM79" s="139">
        <v>-152060.71791227115</v>
      </c>
      <c r="JN79" s="139">
        <v>-1.111599531582673</v>
      </c>
      <c r="JU79" s="139">
        <v>54</v>
      </c>
      <c r="JV79" s="139">
        <v>528888.51435984287</v>
      </c>
      <c r="JW79" s="139">
        <v>-105888.51435984287</v>
      </c>
      <c r="JX79" s="139">
        <v>-0.62315100093414177</v>
      </c>
      <c r="KE79" s="139">
        <v>54</v>
      </c>
      <c r="KF79" s="139">
        <v>685230.96472530393</v>
      </c>
      <c r="KG79" s="139">
        <v>296769.03527469607</v>
      </c>
      <c r="KH79" s="139">
        <v>2.0656082726880882</v>
      </c>
    </row>
    <row r="80" spans="2:294" ht="16" thickBot="1">
      <c r="B80" s="26">
        <v>441000</v>
      </c>
      <c r="C80" s="6">
        <v>4</v>
      </c>
      <c r="D80" s="6">
        <v>1</v>
      </c>
      <c r="E80" s="6">
        <v>1100</v>
      </c>
      <c r="F80" s="6">
        <v>3300</v>
      </c>
      <c r="G80" s="27">
        <v>7</v>
      </c>
      <c r="I80" s="55">
        <v>267500</v>
      </c>
      <c r="J80" s="6">
        <v>3</v>
      </c>
      <c r="K80" s="6">
        <v>1</v>
      </c>
      <c r="L80" s="6">
        <v>1600</v>
      </c>
      <c r="M80" s="6">
        <v>9072</v>
      </c>
      <c r="N80" s="27">
        <v>7</v>
      </c>
      <c r="P80" s="26">
        <v>658000</v>
      </c>
      <c r="Q80" s="57">
        <v>2</v>
      </c>
      <c r="R80" s="6">
        <v>1</v>
      </c>
      <c r="S80" s="6">
        <v>1010</v>
      </c>
      <c r="T80" s="6">
        <v>14244</v>
      </c>
      <c r="U80" s="27">
        <v>5</v>
      </c>
      <c r="W80" s="38">
        <v>299500</v>
      </c>
      <c r="X80" s="34">
        <v>3</v>
      </c>
      <c r="Y80" s="59">
        <v>1</v>
      </c>
      <c r="Z80" s="34">
        <v>1280</v>
      </c>
      <c r="AA80" s="34">
        <v>6726</v>
      </c>
      <c r="AB80" s="39">
        <v>6</v>
      </c>
      <c r="AD80" s="38">
        <v>235000</v>
      </c>
      <c r="AE80" s="34">
        <v>2</v>
      </c>
      <c r="AF80" s="34">
        <v>1</v>
      </c>
      <c r="AG80" s="34">
        <v>880</v>
      </c>
      <c r="AH80" s="34">
        <v>1805</v>
      </c>
      <c r="AI80" s="62">
        <v>7</v>
      </c>
      <c r="AK80" s="38">
        <v>219000</v>
      </c>
      <c r="AL80" s="34">
        <v>3</v>
      </c>
      <c r="AM80" s="34">
        <v>1</v>
      </c>
      <c r="AN80" s="59">
        <v>1080</v>
      </c>
      <c r="AO80" s="34">
        <v>10639</v>
      </c>
      <c r="AP80" s="39">
        <v>7</v>
      </c>
      <c r="AS80" s="38">
        <v>512031</v>
      </c>
      <c r="AT80" s="34">
        <v>3</v>
      </c>
      <c r="AU80" s="34">
        <v>1</v>
      </c>
      <c r="AV80" s="34">
        <v>1540</v>
      </c>
      <c r="AW80" s="59">
        <v>3000</v>
      </c>
      <c r="AX80" s="39">
        <v>7</v>
      </c>
      <c r="CJ80" s="5"/>
      <c r="CK80" s="6"/>
      <c r="CL80" s="6"/>
      <c r="CM80" s="139" t="s">
        <v>110</v>
      </c>
      <c r="CN80" s="139">
        <v>985000</v>
      </c>
      <c r="CO80" s="83"/>
      <c r="CP80" s="83"/>
      <c r="CQ80" s="83"/>
      <c r="CR80" s="6"/>
      <c r="CS80" s="139" t="s">
        <v>110</v>
      </c>
      <c r="CT80" s="139">
        <v>2910</v>
      </c>
      <c r="CU80" s="6"/>
      <c r="CV80" s="6"/>
      <c r="CW80" s="6"/>
      <c r="CX80" s="6"/>
      <c r="CY80" s="6"/>
      <c r="CZ80" s="7"/>
      <c r="DH80" s="5"/>
      <c r="DI80" s="6"/>
      <c r="DJ80" s="6"/>
      <c r="DK80" s="6"/>
      <c r="DL80" s="6"/>
      <c r="DM80" s="6"/>
      <c r="DN80" s="6"/>
      <c r="DO80" s="6"/>
      <c r="DP80" s="6"/>
      <c r="DQ80" s="6"/>
      <c r="DR80" s="6"/>
      <c r="DS80" s="6"/>
      <c r="DT80" s="6"/>
      <c r="DU80" s="6"/>
      <c r="DV80" s="6"/>
      <c r="DW80" s="6"/>
      <c r="DX80" s="6"/>
      <c r="DY80" s="6"/>
      <c r="DZ80" s="6"/>
      <c r="EA80" s="6"/>
      <c r="EB80" s="6"/>
      <c r="EC80" s="6"/>
      <c r="ED80" s="7"/>
      <c r="EF80" s="5"/>
      <c r="EG80" s="6"/>
      <c r="EH80" s="6"/>
      <c r="EI80" s="6"/>
      <c r="EJ80" s="6"/>
      <c r="EK80" s="6"/>
      <c r="EL80" s="6"/>
      <c r="EM80" s="6"/>
      <c r="EN80" s="6"/>
      <c r="EO80" s="6"/>
      <c r="EP80" s="6"/>
      <c r="EQ80" s="6"/>
      <c r="ER80" s="6"/>
      <c r="ES80" s="6"/>
      <c r="ET80" s="6"/>
      <c r="EU80" s="6"/>
      <c r="EV80" s="6"/>
      <c r="EW80" s="6"/>
      <c r="EX80" s="6"/>
      <c r="EY80" s="6"/>
      <c r="EZ80" s="6"/>
      <c r="FA80" s="6"/>
      <c r="FB80" s="6"/>
      <c r="FC80" s="7"/>
      <c r="FJ80" s="100"/>
      <c r="FK80" s="89"/>
      <c r="FL80" s="89">
        <v>1600</v>
      </c>
      <c r="FM80" s="89">
        <v>267500</v>
      </c>
      <c r="FN80" s="145">
        <f t="shared" si="20"/>
        <v>-278.55999999999995</v>
      </c>
      <c r="FO80" s="145">
        <f t="shared" si="21"/>
        <v>77595.673599999966</v>
      </c>
      <c r="FP80" s="89">
        <f t="shared" si="17"/>
        <v>-188482.90000000002</v>
      </c>
      <c r="FQ80" s="89">
        <f t="shared" si="18"/>
        <v>35525803592.410011</v>
      </c>
      <c r="FR80" s="89">
        <f t="shared" si="19"/>
        <v>52503796.623999998</v>
      </c>
      <c r="FS80" s="89"/>
      <c r="FT80" s="89"/>
      <c r="FU80" s="89"/>
      <c r="FV80" s="139"/>
      <c r="FW80" s="139"/>
      <c r="FX80" s="139"/>
      <c r="FY80" s="139"/>
      <c r="GA80" s="139"/>
      <c r="GB80" s="139"/>
      <c r="GH80" s="139">
        <v>55</v>
      </c>
      <c r="GI80" s="139">
        <v>417421.66362411174</v>
      </c>
      <c r="GJ80" s="139">
        <v>33078.336375888262</v>
      </c>
      <c r="GK80" s="139">
        <v>0.25080066543153268</v>
      </c>
      <c r="GS80" s="139">
        <v>55</v>
      </c>
      <c r="GT80" s="139">
        <v>285544.5228142686</v>
      </c>
      <c r="GU80" s="139">
        <v>-5544.5228142685955</v>
      </c>
      <c r="GV80" s="139">
        <v>-3.8052062820789552E-2</v>
      </c>
      <c r="HC80" s="139">
        <v>55</v>
      </c>
      <c r="HD80" s="139">
        <v>445716.22488113755</v>
      </c>
      <c r="HE80" s="139">
        <v>-60716.224881137547</v>
      </c>
      <c r="HF80" s="139">
        <v>-0.37171422027397599</v>
      </c>
      <c r="HM80" s="139">
        <v>55</v>
      </c>
      <c r="HN80" s="139">
        <v>331085.29389900196</v>
      </c>
      <c r="HO80" s="139">
        <v>-64085.293899001961</v>
      </c>
      <c r="HP80" s="139">
        <v>-0.47739427259572276</v>
      </c>
      <c r="HW80" s="139">
        <v>55</v>
      </c>
      <c r="HX80" s="139">
        <v>535339.33343316999</v>
      </c>
      <c r="HY80" s="139">
        <v>-203339.33343316999</v>
      </c>
      <c r="HZ80" s="139">
        <v>-1.2138268489801936</v>
      </c>
      <c r="JK80" s="139">
        <v>55</v>
      </c>
      <c r="JL80" s="139">
        <v>434783.4244253228</v>
      </c>
      <c r="JM80" s="139">
        <v>-155783.4244253228</v>
      </c>
      <c r="JN80" s="139">
        <v>-1.138813389789731</v>
      </c>
      <c r="JU80" s="139">
        <v>55</v>
      </c>
      <c r="JV80" s="139">
        <v>368258.38707702298</v>
      </c>
      <c r="JW80" s="139">
        <v>56741.612922977016</v>
      </c>
      <c r="JX80" s="139">
        <v>0.33392283479784229</v>
      </c>
      <c r="KE80" s="146">
        <v>55</v>
      </c>
      <c r="KF80" s="146">
        <v>658642.33243888686</v>
      </c>
      <c r="KG80" s="146">
        <v>336357.66756111314</v>
      </c>
      <c r="KH80" s="146">
        <v>2.3411579312956228</v>
      </c>
    </row>
    <row r="81" spans="2:284" ht="16" thickBot="1">
      <c r="B81" s="26">
        <v>190000</v>
      </c>
      <c r="C81" s="6">
        <v>3</v>
      </c>
      <c r="D81" s="6">
        <v>1</v>
      </c>
      <c r="E81" s="6">
        <v>1100</v>
      </c>
      <c r="F81" s="6">
        <v>9452</v>
      </c>
      <c r="G81" s="27">
        <v>6</v>
      </c>
      <c r="I81" s="55">
        <v>268000</v>
      </c>
      <c r="J81" s="6">
        <v>3</v>
      </c>
      <c r="K81" s="6">
        <v>2</v>
      </c>
      <c r="L81" s="6">
        <v>1700</v>
      </c>
      <c r="M81" s="6">
        <v>2250</v>
      </c>
      <c r="N81" s="27">
        <v>7</v>
      </c>
      <c r="P81" s="26">
        <v>798750</v>
      </c>
      <c r="Q81" s="57">
        <v>2</v>
      </c>
      <c r="R81" s="6">
        <v>2</v>
      </c>
      <c r="S81" s="6">
        <v>2160</v>
      </c>
      <c r="T81" s="6">
        <v>2578</v>
      </c>
      <c r="U81" s="27">
        <v>8</v>
      </c>
      <c r="W81" s="38">
        <v>302000</v>
      </c>
      <c r="X81" s="34">
        <v>3</v>
      </c>
      <c r="Y81" s="59">
        <v>1</v>
      </c>
      <c r="Z81" s="34">
        <v>1110</v>
      </c>
      <c r="AA81" s="34">
        <v>7000</v>
      </c>
      <c r="AB81" s="39">
        <v>7</v>
      </c>
      <c r="AD81" s="38">
        <v>237000</v>
      </c>
      <c r="AE81" s="34">
        <v>3</v>
      </c>
      <c r="AF81" s="34">
        <v>1</v>
      </c>
      <c r="AG81" s="34">
        <v>1800</v>
      </c>
      <c r="AH81" s="34">
        <v>9216</v>
      </c>
      <c r="AI81" s="62">
        <v>7</v>
      </c>
      <c r="AK81" s="38">
        <v>329500</v>
      </c>
      <c r="AL81" s="34">
        <v>3</v>
      </c>
      <c r="AM81" s="34">
        <v>1</v>
      </c>
      <c r="AN81" s="59">
        <v>1080</v>
      </c>
      <c r="AO81" s="34">
        <v>5250</v>
      </c>
      <c r="AP81" s="39">
        <v>7</v>
      </c>
      <c r="AS81" s="38">
        <v>619000</v>
      </c>
      <c r="AT81" s="34">
        <v>3</v>
      </c>
      <c r="AU81" s="34">
        <v>2</v>
      </c>
      <c r="AV81" s="34">
        <v>1990</v>
      </c>
      <c r="AW81" s="59">
        <v>3000</v>
      </c>
      <c r="AX81" s="39">
        <v>8</v>
      </c>
      <c r="CJ81" s="5"/>
      <c r="CK81" s="6"/>
      <c r="CL81" s="6"/>
      <c r="CM81" s="139" t="s">
        <v>111</v>
      </c>
      <c r="CN81" s="139">
        <v>31331093</v>
      </c>
      <c r="CO81" s="83"/>
      <c r="CP81" s="83"/>
      <c r="CQ81" s="83"/>
      <c r="CR81" s="6"/>
      <c r="CS81" s="139" t="s">
        <v>111</v>
      </c>
      <c r="CT81" s="139">
        <v>97363</v>
      </c>
      <c r="CU81" s="6"/>
      <c r="CV81" s="6"/>
      <c r="CW81" s="6"/>
      <c r="CX81" s="6"/>
      <c r="CY81" s="6"/>
      <c r="CZ81" s="7"/>
      <c r="DH81" s="5"/>
      <c r="DI81" s="6"/>
      <c r="DJ81" s="6"/>
      <c r="DK81" s="6"/>
      <c r="DL81" s="6"/>
      <c r="DM81" s="6"/>
      <c r="DN81" s="6"/>
      <c r="DO81" s="6"/>
      <c r="DP81" s="6"/>
      <c r="DQ81" s="6"/>
      <c r="DR81" s="6"/>
      <c r="DS81" s="6"/>
      <c r="DT81" s="6"/>
      <c r="DU81" s="6"/>
      <c r="DV81" s="6"/>
      <c r="DW81" s="6"/>
      <c r="DX81" s="6"/>
      <c r="DY81" s="6"/>
      <c r="DZ81" s="6"/>
      <c r="EA81" s="6"/>
      <c r="EB81" s="6"/>
      <c r="EC81" s="6"/>
      <c r="ED81" s="7"/>
      <c r="EF81" s="5"/>
      <c r="EG81" s="6"/>
      <c r="EH81" s="6"/>
      <c r="EI81" s="6"/>
      <c r="EJ81" s="6"/>
      <c r="EK81" s="6"/>
      <c r="EL81" s="6"/>
      <c r="EM81" s="6"/>
      <c r="EN81" s="6"/>
      <c r="EO81" s="6"/>
      <c r="EP81" s="6"/>
      <c r="EQ81" s="6"/>
      <c r="ER81" s="6"/>
      <c r="ES81" s="6"/>
      <c r="ET81" s="6"/>
      <c r="EU81" s="6"/>
      <c r="EV81" s="6"/>
      <c r="EW81" s="6"/>
      <c r="EX81" s="6"/>
      <c r="EY81" s="6"/>
      <c r="EZ81" s="6"/>
      <c r="FA81" s="6"/>
      <c r="FB81" s="6"/>
      <c r="FC81" s="7"/>
      <c r="FJ81" s="100"/>
      <c r="FK81" s="89"/>
      <c r="FL81" s="89">
        <v>1700</v>
      </c>
      <c r="FM81" s="89">
        <v>268000</v>
      </c>
      <c r="FN81" s="145">
        <f t="shared" si="20"/>
        <v>-178.55999999999995</v>
      </c>
      <c r="FO81" s="145">
        <f t="shared" si="21"/>
        <v>31883.67359999998</v>
      </c>
      <c r="FP81" s="89">
        <f t="shared" si="17"/>
        <v>-187982.90000000002</v>
      </c>
      <c r="FQ81" s="89">
        <f t="shared" si="18"/>
        <v>35337570692.410011</v>
      </c>
      <c r="FR81" s="89">
        <f t="shared" si="19"/>
        <v>33566226.623999991</v>
      </c>
      <c r="FS81" s="89"/>
      <c r="FT81" s="89"/>
      <c r="FU81" s="89"/>
      <c r="FV81" s="139"/>
      <c r="FW81" s="139"/>
      <c r="FX81" s="139"/>
      <c r="FY81" s="139"/>
      <c r="GA81" s="139"/>
      <c r="GB81" s="139"/>
      <c r="GH81" s="139">
        <v>56</v>
      </c>
      <c r="GI81" s="139">
        <v>389670.47698603885</v>
      </c>
      <c r="GJ81" s="139">
        <v>65329.523013961152</v>
      </c>
      <c r="GK81" s="139">
        <v>0.49532986357105152</v>
      </c>
      <c r="GS81" s="139">
        <v>56</v>
      </c>
      <c r="GT81" s="139">
        <v>441212.38752126298</v>
      </c>
      <c r="GU81" s="139">
        <v>-161212.38752126298</v>
      </c>
      <c r="GV81" s="139">
        <v>-1.106400695414542</v>
      </c>
      <c r="HC81" s="139">
        <v>56</v>
      </c>
      <c r="HD81" s="139">
        <v>472247.72329839127</v>
      </c>
      <c r="HE81" s="139">
        <v>-80247.723298391269</v>
      </c>
      <c r="HF81" s="139">
        <v>-0.49128910687413646</v>
      </c>
      <c r="HM81" s="139">
        <v>56</v>
      </c>
      <c r="HN81" s="139">
        <v>407023.56944456883</v>
      </c>
      <c r="HO81" s="139">
        <v>-139523.56944456883</v>
      </c>
      <c r="HP81" s="139">
        <v>-1.0393609655582163</v>
      </c>
      <c r="HW81" s="139">
        <v>56</v>
      </c>
      <c r="HX81" s="139">
        <v>489534.89855873468</v>
      </c>
      <c r="HY81" s="139">
        <v>-156534.89855873468</v>
      </c>
      <c r="HZ81" s="139">
        <v>-0.934429455752254</v>
      </c>
      <c r="JK81" s="139">
        <v>56</v>
      </c>
      <c r="JL81" s="139">
        <v>385166.62289696594</v>
      </c>
      <c r="JM81" s="139">
        <v>-105216.62289696594</v>
      </c>
      <c r="JN81" s="139">
        <v>-0.76915820425401027</v>
      </c>
      <c r="JU81" s="139">
        <v>56</v>
      </c>
      <c r="JV81" s="139">
        <v>472667.96981085592</v>
      </c>
      <c r="JW81" s="139">
        <v>-47667.969810855924</v>
      </c>
      <c r="JX81" s="139">
        <v>-0.28052469410599634</v>
      </c>
    </row>
    <row r="82" spans="2:284" ht="16">
      <c r="B82" s="26">
        <v>402500</v>
      </c>
      <c r="C82" s="6">
        <v>4</v>
      </c>
      <c r="D82" s="6">
        <v>1</v>
      </c>
      <c r="E82" s="6">
        <v>1270</v>
      </c>
      <c r="F82" s="6">
        <v>3630</v>
      </c>
      <c r="G82" s="27">
        <v>7</v>
      </c>
      <c r="I82" s="55">
        <v>268500</v>
      </c>
      <c r="J82" s="6">
        <v>4</v>
      </c>
      <c r="K82" s="6">
        <v>1</v>
      </c>
      <c r="L82" s="6">
        <v>1420</v>
      </c>
      <c r="M82" s="6">
        <v>7500</v>
      </c>
      <c r="N82" s="27">
        <v>7</v>
      </c>
      <c r="P82" s="26">
        <v>898000</v>
      </c>
      <c r="Q82" s="57">
        <v>2</v>
      </c>
      <c r="R82" s="6">
        <v>2</v>
      </c>
      <c r="S82" s="6">
        <v>2470</v>
      </c>
      <c r="T82" s="6">
        <v>7658</v>
      </c>
      <c r="U82" s="27">
        <v>8</v>
      </c>
      <c r="W82" s="38">
        <v>303000</v>
      </c>
      <c r="X82" s="34">
        <v>4</v>
      </c>
      <c r="Y82" s="59">
        <v>1</v>
      </c>
      <c r="Z82" s="34">
        <v>2300</v>
      </c>
      <c r="AA82" s="34">
        <v>9583</v>
      </c>
      <c r="AB82" s="39">
        <v>6</v>
      </c>
      <c r="AD82" s="38">
        <v>239950</v>
      </c>
      <c r="AE82" s="34">
        <v>2</v>
      </c>
      <c r="AF82" s="34">
        <v>1</v>
      </c>
      <c r="AG82" s="34">
        <v>1280</v>
      </c>
      <c r="AH82" s="34">
        <v>5500</v>
      </c>
      <c r="AI82" s="62">
        <v>7</v>
      </c>
      <c r="AK82" s="38">
        <v>195000</v>
      </c>
      <c r="AL82" s="34">
        <v>2</v>
      </c>
      <c r="AM82" s="34">
        <v>1</v>
      </c>
      <c r="AN82" s="59">
        <v>1080</v>
      </c>
      <c r="AO82" s="34">
        <v>3899</v>
      </c>
      <c r="AP82" s="39">
        <v>8</v>
      </c>
      <c r="AS82" s="38">
        <v>230000</v>
      </c>
      <c r="AT82" s="34">
        <v>3</v>
      </c>
      <c r="AU82" s="34">
        <v>2</v>
      </c>
      <c r="AV82" s="34">
        <v>1340</v>
      </c>
      <c r="AW82" s="59">
        <v>3011</v>
      </c>
      <c r="AX82" s="39">
        <v>7</v>
      </c>
      <c r="BN82" s="35"/>
      <c r="BO82" s="179" t="s">
        <v>91</v>
      </c>
      <c r="BP82" s="155"/>
      <c r="BQ82" s="155"/>
      <c r="BR82" s="155"/>
      <c r="BS82" s="37"/>
      <c r="BU82" s="35"/>
      <c r="BV82" s="179" t="s">
        <v>24</v>
      </c>
      <c r="BW82" s="155"/>
      <c r="BX82" s="155"/>
      <c r="BY82" s="155"/>
      <c r="BZ82" s="37"/>
      <c r="CJ82" s="5"/>
      <c r="CK82" s="6"/>
      <c r="CL82" s="6"/>
      <c r="CM82" s="139" t="s">
        <v>112</v>
      </c>
      <c r="CN82" s="139">
        <v>79</v>
      </c>
      <c r="CO82" s="83"/>
      <c r="CP82" s="83"/>
      <c r="CQ82" s="83"/>
      <c r="CR82" s="6"/>
      <c r="CS82" s="139" t="s">
        <v>112</v>
      </c>
      <c r="CT82" s="139">
        <v>79</v>
      </c>
      <c r="CU82" s="6"/>
      <c r="CV82" s="6"/>
      <c r="CW82" s="6"/>
      <c r="CX82" s="6"/>
      <c r="CY82" s="6"/>
      <c r="CZ82" s="7"/>
      <c r="DH82" s="5"/>
      <c r="DI82" s="6"/>
      <c r="DJ82" s="6"/>
      <c r="DK82" s="6"/>
      <c r="DL82" s="6"/>
      <c r="DM82" s="6"/>
      <c r="DN82" s="6"/>
      <c r="DO82" s="6"/>
      <c r="DP82" s="6"/>
      <c r="DQ82" s="6"/>
      <c r="DR82" s="6"/>
      <c r="DS82" s="6"/>
      <c r="DT82" s="6"/>
      <c r="DU82" s="6"/>
      <c r="DV82" s="6"/>
      <c r="DW82" s="6"/>
      <c r="DX82" s="6"/>
      <c r="DY82" s="6"/>
      <c r="DZ82" s="6"/>
      <c r="EA82" s="6"/>
      <c r="EB82" s="6"/>
      <c r="EC82" s="6"/>
      <c r="ED82" s="7"/>
      <c r="EF82" s="5"/>
      <c r="EG82" s="6"/>
      <c r="EH82" s="6"/>
      <c r="EI82" s="6"/>
      <c r="EJ82" s="6"/>
      <c r="EK82" s="6"/>
      <c r="EL82" s="6"/>
      <c r="EM82" s="6"/>
      <c r="EN82" s="6"/>
      <c r="EO82" s="6"/>
      <c r="EP82" s="6"/>
      <c r="EQ82" s="6"/>
      <c r="ER82" s="6"/>
      <c r="ES82" s="6"/>
      <c r="ET82" s="6"/>
      <c r="EU82" s="6"/>
      <c r="EV82" s="6"/>
      <c r="EW82" s="6"/>
      <c r="EX82" s="6"/>
      <c r="EY82" s="6"/>
      <c r="EZ82" s="6"/>
      <c r="FA82" s="6"/>
      <c r="FB82" s="6"/>
      <c r="FC82" s="7"/>
      <c r="FJ82" s="100"/>
      <c r="FK82" s="89"/>
      <c r="FL82" s="89">
        <v>1420</v>
      </c>
      <c r="FM82" s="89">
        <v>268500</v>
      </c>
      <c r="FN82" s="145">
        <f t="shared" si="20"/>
        <v>-458.55999999999995</v>
      </c>
      <c r="FO82" s="145">
        <f t="shared" si="21"/>
        <v>210277.27359999996</v>
      </c>
      <c r="FP82" s="89">
        <f t="shared" si="17"/>
        <v>-187482.90000000002</v>
      </c>
      <c r="FQ82" s="89">
        <f t="shared" si="18"/>
        <v>35149837792.410011</v>
      </c>
      <c r="FR82" s="89">
        <f t="shared" si="19"/>
        <v>85972158.623999998</v>
      </c>
      <c r="FS82" s="89"/>
      <c r="FT82" s="89"/>
      <c r="FU82" s="89"/>
      <c r="FV82" s="139"/>
      <c r="FW82" s="139"/>
      <c r="FX82" s="139"/>
      <c r="FY82" s="139"/>
      <c r="GA82" s="139"/>
      <c r="GB82" s="139"/>
      <c r="GH82" s="139">
        <v>57</v>
      </c>
      <c r="GI82" s="139">
        <v>438768.73026878317</v>
      </c>
      <c r="GJ82" s="139">
        <v>21231.269731216831</v>
      </c>
      <c r="GK82" s="139">
        <v>0.16097594860988682</v>
      </c>
      <c r="GS82" s="139">
        <v>57</v>
      </c>
      <c r="GT82" s="139">
        <v>267810.20911347173</v>
      </c>
      <c r="GU82" s="139">
        <v>15189.790886528266</v>
      </c>
      <c r="GV82" s="139">
        <v>0.10424754237846477</v>
      </c>
      <c r="HC82" s="139">
        <v>57</v>
      </c>
      <c r="HD82" s="139">
        <v>445716.22488113755</v>
      </c>
      <c r="HE82" s="139">
        <v>-49716.224881137547</v>
      </c>
      <c r="HF82" s="139">
        <v>-0.3043705006830697</v>
      </c>
      <c r="HM82" s="139">
        <v>57</v>
      </c>
      <c r="HN82" s="139">
        <v>380221.82513436879</v>
      </c>
      <c r="HO82" s="139">
        <v>-111721.82513436879</v>
      </c>
      <c r="HP82" s="139">
        <v>-0.83225582966264811</v>
      </c>
      <c r="HW82" s="139">
        <v>57</v>
      </c>
      <c r="HX82" s="139">
        <v>337398.73986864614</v>
      </c>
      <c r="HY82" s="139">
        <v>-648.73986864613835</v>
      </c>
      <c r="HZ82" s="139">
        <v>-3.8726293495270781E-3</v>
      </c>
      <c r="JK82" s="139">
        <v>57</v>
      </c>
      <c r="JL82" s="139">
        <v>412614.21523180162</v>
      </c>
      <c r="JM82" s="139">
        <v>-132614.21523180162</v>
      </c>
      <c r="JN82" s="139">
        <v>-0.96944103353452804</v>
      </c>
      <c r="JU82" s="139">
        <v>57</v>
      </c>
      <c r="JV82" s="139">
        <v>721644.66709922673</v>
      </c>
      <c r="JW82" s="139">
        <v>-291744.66709922673</v>
      </c>
      <c r="JX82" s="139">
        <v>-1.7169093590477955</v>
      </c>
    </row>
    <row r="83" spans="2:284">
      <c r="B83" s="26">
        <v>288400</v>
      </c>
      <c r="C83" s="6">
        <v>3</v>
      </c>
      <c r="D83" s="6">
        <v>2</v>
      </c>
      <c r="E83" s="6">
        <v>1870</v>
      </c>
      <c r="F83" s="6">
        <v>3230</v>
      </c>
      <c r="G83" s="27">
        <v>7</v>
      </c>
      <c r="I83" s="55">
        <v>268500</v>
      </c>
      <c r="J83" s="6">
        <v>4</v>
      </c>
      <c r="K83" s="6">
        <v>2</v>
      </c>
      <c r="L83" s="6">
        <v>2100</v>
      </c>
      <c r="M83" s="6">
        <v>4237</v>
      </c>
      <c r="N83" s="27">
        <v>8</v>
      </c>
      <c r="P83" s="26">
        <v>985000</v>
      </c>
      <c r="Q83" s="57">
        <v>2</v>
      </c>
      <c r="R83" s="6">
        <v>2</v>
      </c>
      <c r="S83" s="6">
        <v>2720</v>
      </c>
      <c r="T83" s="6">
        <v>26761</v>
      </c>
      <c r="U83" s="27">
        <v>7</v>
      </c>
      <c r="W83" s="38">
        <v>304900</v>
      </c>
      <c r="X83" s="34">
        <v>4</v>
      </c>
      <c r="Y83" s="59">
        <v>1</v>
      </c>
      <c r="Z83" s="34">
        <v>2600</v>
      </c>
      <c r="AA83" s="34">
        <v>11325</v>
      </c>
      <c r="AB83" s="39">
        <v>7</v>
      </c>
      <c r="AD83" s="38">
        <v>239950</v>
      </c>
      <c r="AE83" s="34">
        <v>3</v>
      </c>
      <c r="AF83" s="34">
        <v>2</v>
      </c>
      <c r="AG83" s="34">
        <v>1560</v>
      </c>
      <c r="AH83" s="34">
        <v>8280</v>
      </c>
      <c r="AI83" s="62">
        <v>7</v>
      </c>
      <c r="AK83" s="38">
        <v>219500</v>
      </c>
      <c r="AL83" s="34">
        <v>3</v>
      </c>
      <c r="AM83" s="34">
        <v>1</v>
      </c>
      <c r="AN83" s="59">
        <v>1090</v>
      </c>
      <c r="AO83" s="34">
        <v>6710</v>
      </c>
      <c r="AP83" s="39">
        <v>5</v>
      </c>
      <c r="AS83" s="38">
        <v>241000</v>
      </c>
      <c r="AT83" s="34">
        <v>2</v>
      </c>
      <c r="AU83" s="34">
        <v>2</v>
      </c>
      <c r="AV83" s="34">
        <v>1470</v>
      </c>
      <c r="AW83" s="59">
        <v>3128</v>
      </c>
      <c r="AX83" s="39">
        <v>6</v>
      </c>
      <c r="BN83" s="38"/>
      <c r="BO83" s="34"/>
      <c r="BP83" s="34"/>
      <c r="BQ83" s="34"/>
      <c r="BR83" s="34"/>
      <c r="BS83" s="39"/>
      <c r="BU83" s="38"/>
      <c r="BV83" s="34"/>
      <c r="BW83" s="34"/>
      <c r="BX83" s="34"/>
      <c r="BY83" s="34"/>
      <c r="BZ83" s="39"/>
      <c r="CJ83" s="5"/>
      <c r="CK83" s="6"/>
      <c r="CL83" s="6"/>
      <c r="CM83" s="139" t="s">
        <v>99</v>
      </c>
      <c r="CN83" s="139">
        <v>36386.577761436129</v>
      </c>
      <c r="CO83" s="83"/>
      <c r="CP83" s="83"/>
      <c r="CQ83" s="83"/>
      <c r="CR83" s="6"/>
      <c r="CS83" s="139" t="s">
        <v>99</v>
      </c>
      <c r="CT83" s="139">
        <v>99.511453662999685</v>
      </c>
      <c r="CU83" s="6"/>
      <c r="CV83" s="6"/>
      <c r="CW83" s="6"/>
      <c r="CX83" s="6"/>
      <c r="CY83" s="6"/>
      <c r="CZ83" s="7"/>
      <c r="DH83" s="5"/>
      <c r="DI83" s="6"/>
      <c r="DJ83" s="6"/>
      <c r="DK83" s="6"/>
      <c r="DL83" s="6"/>
      <c r="DM83" s="6"/>
      <c r="DN83" s="6"/>
      <c r="DO83" s="6"/>
      <c r="DP83" s="6"/>
      <c r="DQ83" s="6"/>
      <c r="DR83" s="6"/>
      <c r="DS83" s="6"/>
      <c r="DT83" s="6"/>
      <c r="DU83" s="6"/>
      <c r="DV83" s="6"/>
      <c r="DW83" s="6"/>
      <c r="DX83" s="6"/>
      <c r="DY83" s="6"/>
      <c r="DZ83" s="6"/>
      <c r="EA83" s="6"/>
      <c r="EB83" s="6"/>
      <c r="EC83" s="6"/>
      <c r="ED83" s="7"/>
      <c r="EF83" s="5"/>
      <c r="EG83" s="6"/>
      <c r="EH83" s="6"/>
      <c r="EI83" s="6"/>
      <c r="EJ83" s="6"/>
      <c r="EK83" s="6"/>
      <c r="EL83" s="6"/>
      <c r="EM83" s="6"/>
      <c r="EN83" s="6"/>
      <c r="EO83" s="6"/>
      <c r="EP83" s="6"/>
      <c r="EQ83" s="6"/>
      <c r="ER83" s="6"/>
      <c r="ES83" s="6"/>
      <c r="ET83" s="6"/>
      <c r="EU83" s="6"/>
      <c r="EV83" s="6"/>
      <c r="EW83" s="6"/>
      <c r="EX83" s="6"/>
      <c r="EY83" s="6"/>
      <c r="EZ83" s="6"/>
      <c r="FA83" s="6"/>
      <c r="FB83" s="6"/>
      <c r="FC83" s="7"/>
      <c r="FJ83" s="100"/>
      <c r="FK83" s="89"/>
      <c r="FL83" s="89">
        <v>2100</v>
      </c>
      <c r="FM83" s="89">
        <v>268500</v>
      </c>
      <c r="FN83" s="145">
        <f t="shared" si="20"/>
        <v>221.44000000000005</v>
      </c>
      <c r="FO83" s="145">
        <f t="shared" si="21"/>
        <v>49035.673600000024</v>
      </c>
      <c r="FP83" s="89">
        <f t="shared" si="17"/>
        <v>-187482.90000000002</v>
      </c>
      <c r="FQ83" s="89">
        <f t="shared" si="18"/>
        <v>35149837792.410011</v>
      </c>
      <c r="FR83" s="89">
        <f t="shared" si="19"/>
        <v>-41516213.376000017</v>
      </c>
      <c r="FS83" s="89"/>
      <c r="FT83" s="89"/>
      <c r="FU83" s="89"/>
      <c r="FV83" s="139"/>
      <c r="FW83" s="139"/>
      <c r="FX83" s="139"/>
      <c r="FY83" s="139"/>
      <c r="GA83" s="139"/>
      <c r="GB83" s="139"/>
      <c r="GH83" s="139">
        <v>58</v>
      </c>
      <c r="GI83" s="139">
        <v>314955.74372968881</v>
      </c>
      <c r="GJ83" s="139">
        <v>145044.25627031119</v>
      </c>
      <c r="GK83" s="139">
        <v>1.0997287038937111</v>
      </c>
      <c r="GS83" s="139">
        <v>58</v>
      </c>
      <c r="GT83" s="139">
        <v>407714.23941975785</v>
      </c>
      <c r="GU83" s="139">
        <v>-122714.23941975785</v>
      </c>
      <c r="GV83" s="139">
        <v>-0.84218788592396021</v>
      </c>
      <c r="HC83" s="139">
        <v>58</v>
      </c>
      <c r="HD83" s="139">
        <v>510386.7522731935</v>
      </c>
      <c r="HE83" s="139">
        <v>-112436.7522731935</v>
      </c>
      <c r="HF83" s="139">
        <v>-0.68835537425437654</v>
      </c>
      <c r="HM83" s="139">
        <v>58</v>
      </c>
      <c r="HN83" s="139">
        <v>375754.86774933542</v>
      </c>
      <c r="HO83" s="139">
        <v>-105754.86774933542</v>
      </c>
      <c r="HP83" s="139">
        <v>-0.78780583018340655</v>
      </c>
      <c r="HW83" s="139">
        <v>58</v>
      </c>
      <c r="HX83" s="139">
        <v>384839.04741716839</v>
      </c>
      <c r="HY83" s="139">
        <v>-47839.047417168389</v>
      </c>
      <c r="HZ83" s="139">
        <v>-0.28557347564867691</v>
      </c>
      <c r="JK83" s="139">
        <v>58</v>
      </c>
      <c r="JL83" s="139">
        <v>394667.71255133214</v>
      </c>
      <c r="JM83" s="139">
        <v>-109667.71255133214</v>
      </c>
      <c r="JN83" s="139">
        <v>-0.80169671415161914</v>
      </c>
      <c r="JU83" s="139">
        <v>58</v>
      </c>
      <c r="JV83" s="139">
        <v>528888.51435984287</v>
      </c>
      <c r="JW83" s="139">
        <v>-98938.514359842869</v>
      </c>
      <c r="JX83" s="139">
        <v>-0.58225044167448015</v>
      </c>
    </row>
    <row r="84" spans="2:284">
      <c r="B84" s="26">
        <v>410000</v>
      </c>
      <c r="C84" s="6">
        <v>3</v>
      </c>
      <c r="D84" s="6">
        <v>2</v>
      </c>
      <c r="E84" s="6">
        <v>1800</v>
      </c>
      <c r="F84" s="6">
        <v>36704</v>
      </c>
      <c r="G84" s="27">
        <v>8</v>
      </c>
      <c r="I84" s="55">
        <v>269000</v>
      </c>
      <c r="J84" s="6">
        <v>3</v>
      </c>
      <c r="K84" s="6">
        <v>2</v>
      </c>
      <c r="L84" s="6">
        <v>1420</v>
      </c>
      <c r="M84" s="6">
        <v>7297</v>
      </c>
      <c r="N84" s="27">
        <v>7</v>
      </c>
      <c r="P84" s="26">
        <v>125000</v>
      </c>
      <c r="Q84" s="57">
        <v>3</v>
      </c>
      <c r="R84" s="6">
        <v>1</v>
      </c>
      <c r="S84" s="6">
        <v>1230</v>
      </c>
      <c r="T84" s="6">
        <v>4800</v>
      </c>
      <c r="U84" s="27">
        <v>6</v>
      </c>
      <c r="W84" s="38">
        <v>305000</v>
      </c>
      <c r="X84" s="34">
        <v>2</v>
      </c>
      <c r="Y84" s="59">
        <v>1</v>
      </c>
      <c r="Z84" s="34">
        <v>1290</v>
      </c>
      <c r="AA84" s="34">
        <v>3383</v>
      </c>
      <c r="AB84" s="39">
        <v>7</v>
      </c>
      <c r="AD84" s="38">
        <v>240000</v>
      </c>
      <c r="AE84" s="34">
        <v>3</v>
      </c>
      <c r="AF84" s="34">
        <v>2</v>
      </c>
      <c r="AG84" s="34">
        <v>1460</v>
      </c>
      <c r="AH84" s="34">
        <v>7526</v>
      </c>
      <c r="AI84" s="62">
        <v>7</v>
      </c>
      <c r="AK84" s="38">
        <v>143000</v>
      </c>
      <c r="AL84" s="34">
        <v>3</v>
      </c>
      <c r="AM84" s="34">
        <v>1</v>
      </c>
      <c r="AN84" s="59">
        <v>1090</v>
      </c>
      <c r="AO84" s="34">
        <v>3315</v>
      </c>
      <c r="AP84" s="39">
        <v>6</v>
      </c>
      <c r="AS84" s="38">
        <v>800000</v>
      </c>
      <c r="AT84" s="34">
        <v>3</v>
      </c>
      <c r="AU84" s="34">
        <v>3</v>
      </c>
      <c r="AV84" s="34">
        <v>2060</v>
      </c>
      <c r="AW84" s="59">
        <v>3200</v>
      </c>
      <c r="AX84" s="39">
        <v>8</v>
      </c>
      <c r="BN84" s="40" t="s">
        <v>0</v>
      </c>
      <c r="BO84" s="41" t="s">
        <v>1</v>
      </c>
      <c r="BP84" s="41" t="s">
        <v>2</v>
      </c>
      <c r="BQ84" s="41" t="s">
        <v>3</v>
      </c>
      <c r="BR84" s="41" t="s">
        <v>4</v>
      </c>
      <c r="BS84" s="42" t="s">
        <v>5</v>
      </c>
      <c r="BU84" s="40" t="s">
        <v>0</v>
      </c>
      <c r="BV84" s="41" t="s">
        <v>1</v>
      </c>
      <c r="BW84" s="41" t="s">
        <v>2</v>
      </c>
      <c r="BX84" s="41" t="s">
        <v>3</v>
      </c>
      <c r="BY84" s="41" t="s">
        <v>4</v>
      </c>
      <c r="BZ84" s="42" t="s">
        <v>5</v>
      </c>
      <c r="CJ84" s="5"/>
      <c r="CK84" s="6"/>
      <c r="CL84" s="6"/>
      <c r="CM84" s="6"/>
      <c r="CN84" s="6"/>
      <c r="CO84" s="83"/>
      <c r="CP84" s="83"/>
      <c r="CQ84" s="83"/>
      <c r="CR84" s="6"/>
      <c r="CS84" s="6"/>
      <c r="CT84" s="6"/>
      <c r="CU84" s="6"/>
      <c r="CV84" s="6"/>
      <c r="CW84" s="6"/>
      <c r="CX84" s="6"/>
      <c r="CY84" s="6"/>
      <c r="CZ84" s="7"/>
      <c r="DH84" s="5"/>
      <c r="DI84" s="6"/>
      <c r="DJ84" s="6"/>
      <c r="DK84" s="6"/>
      <c r="DL84" s="6"/>
      <c r="DM84" s="6"/>
      <c r="DN84" s="6"/>
      <c r="DO84" s="6"/>
      <c r="DP84" s="6"/>
      <c r="DQ84" s="6"/>
      <c r="DR84" s="6"/>
      <c r="DS84" s="6"/>
      <c r="DT84" s="6"/>
      <c r="DU84" s="6"/>
      <c r="DV84" s="6"/>
      <c r="DW84" s="6"/>
      <c r="DX84" s="6"/>
      <c r="DY84" s="6"/>
      <c r="DZ84" s="6"/>
      <c r="EA84" s="6"/>
      <c r="EB84" s="6"/>
      <c r="EC84" s="6"/>
      <c r="ED84" s="7"/>
      <c r="EF84" s="5"/>
      <c r="EG84" s="6"/>
      <c r="EH84" s="6"/>
      <c r="EI84" s="6"/>
      <c r="EJ84" s="6"/>
      <c r="EK84" s="6"/>
      <c r="EL84" s="6"/>
      <c r="EM84" s="6"/>
      <c r="EN84" s="6"/>
      <c r="EO84" s="6"/>
      <c r="EP84" s="6"/>
      <c r="EQ84" s="6"/>
      <c r="ER84" s="6"/>
      <c r="ES84" s="6"/>
      <c r="ET84" s="6"/>
      <c r="EU84" s="6"/>
      <c r="EV84" s="6"/>
      <c r="EW84" s="6"/>
      <c r="EX84" s="6"/>
      <c r="EY84" s="6"/>
      <c r="EZ84" s="6"/>
      <c r="FA84" s="6"/>
      <c r="FB84" s="6"/>
      <c r="FC84" s="7"/>
      <c r="FJ84" s="100"/>
      <c r="FK84" s="89"/>
      <c r="FL84" s="89">
        <v>1420</v>
      </c>
      <c r="FM84" s="89">
        <v>269000</v>
      </c>
      <c r="FN84" s="145">
        <f t="shared" si="20"/>
        <v>-458.55999999999995</v>
      </c>
      <c r="FO84" s="145">
        <f t="shared" si="21"/>
        <v>210277.27359999996</v>
      </c>
      <c r="FP84" s="89">
        <f t="shared" si="17"/>
        <v>-186982.90000000002</v>
      </c>
      <c r="FQ84" s="89">
        <f t="shared" si="18"/>
        <v>34962604892.410011</v>
      </c>
      <c r="FR84" s="89">
        <f t="shared" si="19"/>
        <v>85742878.623999998</v>
      </c>
      <c r="FS84" s="89"/>
      <c r="FT84" s="89"/>
      <c r="FU84" s="89"/>
      <c r="FV84" s="139"/>
      <c r="FW84" s="139"/>
      <c r="FX84" s="139"/>
      <c r="FY84" s="139"/>
      <c r="GA84" s="139"/>
      <c r="GB84" s="139"/>
      <c r="GH84" s="139">
        <v>59</v>
      </c>
      <c r="GI84" s="139">
        <v>372592.8236703017</v>
      </c>
      <c r="GJ84" s="139">
        <v>92407.176329698297</v>
      </c>
      <c r="GK84" s="139">
        <v>0.70063321960262759</v>
      </c>
      <c r="GS84" s="139">
        <v>59</v>
      </c>
      <c r="GT84" s="139">
        <v>319042.67091577372</v>
      </c>
      <c r="GU84" s="139">
        <v>-32042.67091577372</v>
      </c>
      <c r="GV84" s="139">
        <v>-0.21990886636720425</v>
      </c>
      <c r="HC84" s="139">
        <v>59</v>
      </c>
      <c r="HD84" s="139">
        <v>512044.97092427185</v>
      </c>
      <c r="HE84" s="139">
        <v>-112156.97092427185</v>
      </c>
      <c r="HF84" s="139">
        <v>-0.68664250909905422</v>
      </c>
      <c r="HM84" s="139">
        <v>59</v>
      </c>
      <c r="HN84" s="139">
        <v>401067.62626452441</v>
      </c>
      <c r="HO84" s="139">
        <v>-128067.62626452441</v>
      </c>
      <c r="HP84" s="139">
        <v>-0.95402154790719718</v>
      </c>
      <c r="HW84" s="139">
        <v>59</v>
      </c>
      <c r="HX84" s="139">
        <v>511619.17965890886</v>
      </c>
      <c r="HY84" s="139">
        <v>-174619.17965890886</v>
      </c>
      <c r="HZ84" s="139">
        <v>-1.0423829223702168</v>
      </c>
      <c r="JK84" s="139">
        <v>59</v>
      </c>
      <c r="JL84" s="139">
        <v>450618.57384926639</v>
      </c>
      <c r="JM84" s="139">
        <v>-165618.57384926639</v>
      </c>
      <c r="JN84" s="139">
        <v>-1.2107106400645111</v>
      </c>
      <c r="JU84" s="139">
        <v>59</v>
      </c>
      <c r="JV84" s="139">
        <v>372274.14025909349</v>
      </c>
      <c r="JW84" s="139">
        <v>63725.859740906511</v>
      </c>
      <c r="JX84" s="139">
        <v>0.37502493564112699</v>
      </c>
    </row>
    <row r="85" spans="2:284">
      <c r="B85" s="26">
        <v>315000</v>
      </c>
      <c r="C85" s="6">
        <v>3</v>
      </c>
      <c r="D85" s="6">
        <v>1</v>
      </c>
      <c r="E85" s="6">
        <v>1480</v>
      </c>
      <c r="F85" s="6">
        <v>7500</v>
      </c>
      <c r="G85" s="27">
        <v>7</v>
      </c>
      <c r="I85" s="55">
        <v>269950</v>
      </c>
      <c r="J85" s="6">
        <v>3</v>
      </c>
      <c r="K85" s="6">
        <v>2</v>
      </c>
      <c r="L85" s="6">
        <v>1520</v>
      </c>
      <c r="M85" s="6">
        <v>8720</v>
      </c>
      <c r="N85" s="27">
        <v>7</v>
      </c>
      <c r="P85" s="26">
        <v>143000</v>
      </c>
      <c r="Q85" s="57">
        <v>3</v>
      </c>
      <c r="R85" s="6">
        <v>1</v>
      </c>
      <c r="S85" s="6">
        <v>1090</v>
      </c>
      <c r="T85" s="6">
        <v>3315</v>
      </c>
      <c r="U85" s="27">
        <v>6</v>
      </c>
      <c r="W85" s="38">
        <v>306000</v>
      </c>
      <c r="X85" s="34">
        <v>2</v>
      </c>
      <c r="Y85" s="59">
        <v>1</v>
      </c>
      <c r="Z85" s="34">
        <v>1090</v>
      </c>
      <c r="AA85" s="34">
        <v>1183</v>
      </c>
      <c r="AB85" s="39">
        <v>8</v>
      </c>
      <c r="AD85" s="38">
        <v>244615</v>
      </c>
      <c r="AE85" s="34">
        <v>3</v>
      </c>
      <c r="AF85" s="34">
        <v>2</v>
      </c>
      <c r="AG85" s="34">
        <v>2060</v>
      </c>
      <c r="AH85" s="34">
        <v>4030</v>
      </c>
      <c r="AI85" s="62">
        <v>7</v>
      </c>
      <c r="AK85" s="38">
        <v>158000</v>
      </c>
      <c r="AL85" s="34">
        <v>3</v>
      </c>
      <c r="AM85" s="34">
        <v>2</v>
      </c>
      <c r="AN85" s="59">
        <v>1090</v>
      </c>
      <c r="AO85" s="34">
        <v>6090</v>
      </c>
      <c r="AP85" s="39">
        <v>7</v>
      </c>
      <c r="AS85" s="38">
        <v>288400</v>
      </c>
      <c r="AT85" s="34">
        <v>3</v>
      </c>
      <c r="AU85" s="34">
        <v>2</v>
      </c>
      <c r="AV85" s="34">
        <v>1870</v>
      </c>
      <c r="AW85" s="59">
        <v>3230</v>
      </c>
      <c r="AX85" s="39">
        <v>7</v>
      </c>
      <c r="BN85" s="38">
        <v>125000</v>
      </c>
      <c r="BO85" s="34">
        <v>3</v>
      </c>
      <c r="BP85" s="59">
        <v>1</v>
      </c>
      <c r="BQ85" s="34">
        <v>1230</v>
      </c>
      <c r="BR85" s="34">
        <v>4800</v>
      </c>
      <c r="BS85" s="39">
        <v>6</v>
      </c>
      <c r="BU85" s="38">
        <v>125000</v>
      </c>
      <c r="BV85" s="34">
        <v>3</v>
      </c>
      <c r="BW85" s="59">
        <v>1</v>
      </c>
      <c r="BX85" s="34">
        <v>1230</v>
      </c>
      <c r="BY85" s="34">
        <v>4800</v>
      </c>
      <c r="BZ85" s="39">
        <v>6</v>
      </c>
      <c r="CJ85" s="5"/>
      <c r="CK85" s="6"/>
      <c r="CL85" s="6"/>
      <c r="CM85" s="6"/>
      <c r="CN85" s="6"/>
      <c r="CO85" s="83"/>
      <c r="CP85" s="83"/>
      <c r="CQ85" s="83"/>
      <c r="CR85" s="6"/>
      <c r="CS85" s="6"/>
      <c r="CT85" s="6"/>
      <c r="CU85" s="6"/>
      <c r="CV85" s="6"/>
      <c r="CW85" s="6"/>
      <c r="CX85" s="6"/>
      <c r="CY85" s="6"/>
      <c r="CZ85" s="7"/>
      <c r="DH85" s="5"/>
      <c r="DI85" s="6"/>
      <c r="DJ85" s="6"/>
      <c r="DK85" s="6"/>
      <c r="DL85" s="6"/>
      <c r="DM85" s="6"/>
      <c r="DN85" s="6"/>
      <c r="DO85" s="6"/>
      <c r="DP85" s="6"/>
      <c r="DQ85" s="6"/>
      <c r="DR85" s="6"/>
      <c r="DS85" s="6"/>
      <c r="DT85" s="6"/>
      <c r="DU85" s="6"/>
      <c r="DV85" s="6"/>
      <c r="DW85" s="6"/>
      <c r="DX85" s="6"/>
      <c r="DY85" s="6"/>
      <c r="DZ85" s="6"/>
      <c r="EA85" s="6"/>
      <c r="EB85" s="6"/>
      <c r="EC85" s="6"/>
      <c r="ED85" s="7"/>
      <c r="EF85" s="5"/>
      <c r="EG85" s="6"/>
      <c r="EH85" s="6"/>
      <c r="EI85" s="6"/>
      <c r="EJ85" s="6"/>
      <c r="EK85" s="6"/>
      <c r="EL85" s="6"/>
      <c r="EM85" s="6"/>
      <c r="EN85" s="6"/>
      <c r="EO85" s="6"/>
      <c r="EP85" s="6"/>
      <c r="EQ85" s="6"/>
      <c r="ER85" s="6"/>
      <c r="ES85" s="6"/>
      <c r="ET85" s="6"/>
      <c r="EU85" s="6"/>
      <c r="EV85" s="6"/>
      <c r="EW85" s="6"/>
      <c r="EX85" s="6"/>
      <c r="EY85" s="6"/>
      <c r="EZ85" s="6"/>
      <c r="FA85" s="6"/>
      <c r="FB85" s="6"/>
      <c r="FC85" s="7"/>
      <c r="FJ85" s="100"/>
      <c r="FK85" s="89"/>
      <c r="FL85" s="89">
        <v>1520</v>
      </c>
      <c r="FM85" s="89">
        <v>269950</v>
      </c>
      <c r="FN85" s="145">
        <f t="shared" si="20"/>
        <v>-358.55999999999995</v>
      </c>
      <c r="FO85" s="145">
        <f t="shared" si="21"/>
        <v>128565.27359999996</v>
      </c>
      <c r="FP85" s="89">
        <f t="shared" si="17"/>
        <v>-186032.90000000002</v>
      </c>
      <c r="FQ85" s="89">
        <f t="shared" si="18"/>
        <v>34608239882.410011</v>
      </c>
      <c r="FR85" s="89">
        <f t="shared" si="19"/>
        <v>66703956.623999998</v>
      </c>
      <c r="FS85" s="89"/>
      <c r="FT85" s="89"/>
      <c r="FU85" s="89"/>
      <c r="FV85" s="139"/>
      <c r="FW85" s="139"/>
      <c r="FX85" s="139"/>
      <c r="FY85" s="139"/>
      <c r="GA85" s="139"/>
      <c r="GB85" s="139"/>
      <c r="GH85" s="139">
        <v>60</v>
      </c>
      <c r="GI85" s="139">
        <v>430229.9036109146</v>
      </c>
      <c r="GJ85" s="139">
        <v>34770.096389085404</v>
      </c>
      <c r="GK85" s="139">
        <v>0.26362762662567485</v>
      </c>
      <c r="GS85" s="139">
        <v>60</v>
      </c>
      <c r="GT85" s="139">
        <v>460917.18052214832</v>
      </c>
      <c r="GU85" s="139">
        <v>-172517.18052214832</v>
      </c>
      <c r="GV85" s="139">
        <v>-1.1839854953794164</v>
      </c>
      <c r="HC85" s="139">
        <v>60</v>
      </c>
      <c r="HD85" s="139">
        <v>390995.00939555175</v>
      </c>
      <c r="HE85" s="139">
        <v>11004.990604448249</v>
      </c>
      <c r="HF85" s="139">
        <v>6.7374272851501951E-2</v>
      </c>
      <c r="HM85" s="139">
        <v>60</v>
      </c>
      <c r="HN85" s="139">
        <v>423402.41318969114</v>
      </c>
      <c r="HO85" s="139">
        <v>-150254.41318969114</v>
      </c>
      <c r="HP85" s="139">
        <v>-1.1192988582066388</v>
      </c>
      <c r="HW85" s="139">
        <v>60</v>
      </c>
      <c r="HX85" s="139">
        <v>536975.20610725693</v>
      </c>
      <c r="HY85" s="139">
        <v>-197025.20610725693</v>
      </c>
      <c r="HZ85" s="139">
        <v>-1.1761348926495128</v>
      </c>
      <c r="JK85" s="139">
        <v>60</v>
      </c>
      <c r="JL85" s="139">
        <v>347162.26427950111</v>
      </c>
      <c r="JM85" s="139">
        <v>-60162.264279501105</v>
      </c>
      <c r="JN85" s="139">
        <v>-0.43980026998576705</v>
      </c>
      <c r="JU85" s="139">
        <v>60</v>
      </c>
      <c r="JV85" s="139">
        <v>471329.3854168324</v>
      </c>
      <c r="JW85" s="139">
        <v>-34329.385416832403</v>
      </c>
      <c r="JX85" s="139">
        <v>-0.20202749101998815</v>
      </c>
    </row>
    <row r="86" spans="2:284">
      <c r="B86" s="26">
        <v>375000</v>
      </c>
      <c r="C86" s="6">
        <v>2</v>
      </c>
      <c r="D86" s="6">
        <v>1</v>
      </c>
      <c r="E86" s="6">
        <v>1160</v>
      </c>
      <c r="F86" s="6">
        <v>1648</v>
      </c>
      <c r="G86" s="27">
        <v>7</v>
      </c>
      <c r="I86" s="55">
        <v>270000</v>
      </c>
      <c r="J86" s="6">
        <v>3</v>
      </c>
      <c r="K86" s="6">
        <v>2</v>
      </c>
      <c r="L86" s="6">
        <v>1670</v>
      </c>
      <c r="M86" s="6">
        <v>8364</v>
      </c>
      <c r="N86" s="27">
        <v>7</v>
      </c>
      <c r="P86" s="26">
        <v>156000</v>
      </c>
      <c r="Q86" s="57">
        <v>3</v>
      </c>
      <c r="R86" s="6">
        <v>1</v>
      </c>
      <c r="S86" s="6">
        <v>970</v>
      </c>
      <c r="T86" s="6">
        <v>8580</v>
      </c>
      <c r="U86" s="27">
        <v>7</v>
      </c>
      <c r="W86" s="38">
        <v>306888</v>
      </c>
      <c r="X86" s="34">
        <v>2</v>
      </c>
      <c r="Y86" s="59">
        <v>1</v>
      </c>
      <c r="Z86" s="34">
        <v>1010</v>
      </c>
      <c r="AA86" s="34">
        <v>7719</v>
      </c>
      <c r="AB86" s="39">
        <v>7</v>
      </c>
      <c r="AD86" s="38">
        <v>245000</v>
      </c>
      <c r="AE86" s="34">
        <v>3</v>
      </c>
      <c r="AF86" s="34">
        <v>2</v>
      </c>
      <c r="AG86" s="34">
        <v>1530</v>
      </c>
      <c r="AH86" s="34">
        <v>8500</v>
      </c>
      <c r="AI86" s="62">
        <v>7</v>
      </c>
      <c r="AK86" s="38">
        <v>267000</v>
      </c>
      <c r="AL86" s="34">
        <v>3</v>
      </c>
      <c r="AM86" s="34">
        <v>1</v>
      </c>
      <c r="AN86" s="59">
        <v>1090</v>
      </c>
      <c r="AO86" s="34">
        <v>8160</v>
      </c>
      <c r="AP86" s="39">
        <v>7</v>
      </c>
      <c r="AS86" s="38">
        <v>475000</v>
      </c>
      <c r="AT86" s="34">
        <v>3</v>
      </c>
      <c r="AU86" s="34">
        <v>2</v>
      </c>
      <c r="AV86" s="34">
        <v>2370</v>
      </c>
      <c r="AW86" s="59">
        <v>3239</v>
      </c>
      <c r="AX86" s="39">
        <v>8</v>
      </c>
      <c r="BN86" s="38">
        <v>143000</v>
      </c>
      <c r="BO86" s="34">
        <v>3</v>
      </c>
      <c r="BP86" s="59">
        <v>1</v>
      </c>
      <c r="BQ86" s="34">
        <v>1090</v>
      </c>
      <c r="BR86" s="34">
        <v>3315</v>
      </c>
      <c r="BS86" s="39">
        <v>6</v>
      </c>
      <c r="BU86" s="38">
        <v>143000</v>
      </c>
      <c r="BV86" s="34">
        <v>3</v>
      </c>
      <c r="BW86" s="59">
        <v>1</v>
      </c>
      <c r="BX86" s="34">
        <v>1090</v>
      </c>
      <c r="BY86" s="34">
        <v>3315</v>
      </c>
      <c r="BZ86" s="39">
        <v>6</v>
      </c>
      <c r="CJ86" s="5"/>
      <c r="CK86" s="6"/>
      <c r="CL86" s="6"/>
      <c r="CM86" s="6"/>
      <c r="CN86" s="6"/>
      <c r="CO86" s="83"/>
      <c r="CP86" s="83"/>
      <c r="CQ86" s="83"/>
      <c r="CR86" s="6"/>
      <c r="CS86" s="6"/>
      <c r="CT86" s="6"/>
      <c r="CU86" s="6"/>
      <c r="CV86" s="6"/>
      <c r="CW86" s="6"/>
      <c r="CX86" s="6"/>
      <c r="CY86" s="6"/>
      <c r="CZ86" s="7"/>
      <c r="DH86" s="5"/>
      <c r="DI86" s="6"/>
      <c r="DJ86" s="6"/>
      <c r="DK86" s="6"/>
      <c r="DL86" s="6"/>
      <c r="DM86" s="6"/>
      <c r="DN86" s="6"/>
      <c r="DO86" s="6"/>
      <c r="DP86" s="6"/>
      <c r="DQ86" s="6"/>
      <c r="DR86" s="6"/>
      <c r="DS86" s="6"/>
      <c r="DT86" s="6"/>
      <c r="DU86" s="6"/>
      <c r="DV86" s="6"/>
      <c r="DW86" s="6"/>
      <c r="DX86" s="6"/>
      <c r="DY86" s="6"/>
      <c r="DZ86" s="6"/>
      <c r="EA86" s="6"/>
      <c r="EB86" s="6"/>
      <c r="EC86" s="6"/>
      <c r="ED86" s="7"/>
      <c r="EF86" s="5"/>
      <c r="EG86" s="6"/>
      <c r="EH86" s="6"/>
      <c r="EI86" s="6"/>
      <c r="EJ86" s="6"/>
      <c r="EK86" s="6"/>
      <c r="EL86" s="6"/>
      <c r="EM86" s="6"/>
      <c r="EN86" s="6"/>
      <c r="EO86" s="6"/>
      <c r="EP86" s="6"/>
      <c r="EQ86" s="6"/>
      <c r="ER86" s="6"/>
      <c r="ES86" s="6"/>
      <c r="ET86" s="6"/>
      <c r="EU86" s="6"/>
      <c r="EV86" s="6"/>
      <c r="EW86" s="6"/>
      <c r="EX86" s="6"/>
      <c r="EY86" s="6"/>
      <c r="EZ86" s="6"/>
      <c r="FA86" s="6"/>
      <c r="FB86" s="6"/>
      <c r="FC86" s="7"/>
      <c r="FJ86" s="100"/>
      <c r="FK86" s="89"/>
      <c r="FL86" s="89">
        <v>1670</v>
      </c>
      <c r="FM86" s="89">
        <v>270000</v>
      </c>
      <c r="FN86" s="145">
        <f t="shared" si="20"/>
        <v>-208.55999999999995</v>
      </c>
      <c r="FO86" s="145">
        <f t="shared" si="21"/>
        <v>43497.273599999979</v>
      </c>
      <c r="FP86" s="89">
        <f t="shared" si="17"/>
        <v>-185982.90000000002</v>
      </c>
      <c r="FQ86" s="89">
        <f t="shared" si="18"/>
        <v>34589639092.410011</v>
      </c>
      <c r="FR86" s="89">
        <f t="shared" si="19"/>
        <v>38788593.623999998</v>
      </c>
      <c r="FS86" s="89"/>
      <c r="FT86" s="89"/>
      <c r="FU86" s="89"/>
      <c r="FV86" s="139"/>
      <c r="FW86" s="139"/>
      <c r="FX86" s="139"/>
      <c r="FY86" s="139"/>
      <c r="GA86" s="139"/>
      <c r="GB86" s="139"/>
      <c r="GH86" s="139">
        <v>61</v>
      </c>
      <c r="GI86" s="139">
        <v>440903.43693325028</v>
      </c>
      <c r="GJ86" s="139">
        <v>34096.563066749717</v>
      </c>
      <c r="GK86" s="139">
        <v>0.2585208823350148</v>
      </c>
      <c r="GS86" s="139">
        <v>61</v>
      </c>
      <c r="GT86" s="139">
        <v>506041.15649417584</v>
      </c>
      <c r="GU86" s="139">
        <v>-216091.15649417584</v>
      </c>
      <c r="GV86" s="139">
        <v>-1.4830337140596908</v>
      </c>
      <c r="HC86" s="139">
        <v>61</v>
      </c>
      <c r="HD86" s="139">
        <v>329640.91930565255</v>
      </c>
      <c r="HE86" s="139">
        <v>72859.080694347445</v>
      </c>
      <c r="HF86" s="139">
        <v>0.44605468181194091</v>
      </c>
      <c r="HM86" s="139">
        <v>61</v>
      </c>
      <c r="HN86" s="139">
        <v>466583.0012450135</v>
      </c>
      <c r="HO86" s="139">
        <v>-191583.0012450135</v>
      </c>
      <c r="HP86" s="139">
        <v>-1.4271702906630976</v>
      </c>
      <c r="HW86" s="139">
        <v>61</v>
      </c>
      <c r="HX86" s="139">
        <v>348849.84858725494</v>
      </c>
      <c r="HY86" s="139">
        <v>-8849.8485872549354</v>
      </c>
      <c r="HZ86" s="139">
        <v>-5.2828853342090983E-2</v>
      </c>
      <c r="JK86" s="139">
        <v>61</v>
      </c>
      <c r="JL86" s="139">
        <v>423170.98151443072</v>
      </c>
      <c r="JM86" s="139">
        <v>-134770.98151443072</v>
      </c>
      <c r="JN86" s="139">
        <v>-0.98520750118258282</v>
      </c>
      <c r="JU86" s="139">
        <v>61</v>
      </c>
      <c r="JV86" s="139">
        <v>494085.32011523191</v>
      </c>
      <c r="JW86" s="139">
        <v>-54085.320115231909</v>
      </c>
      <c r="JX86" s="139">
        <v>-0.31829062452529672</v>
      </c>
    </row>
    <row r="87" spans="2:284">
      <c r="B87" s="26">
        <v>691500</v>
      </c>
      <c r="C87" s="6">
        <v>4</v>
      </c>
      <c r="D87" s="6">
        <v>2</v>
      </c>
      <c r="E87" s="6">
        <v>2600</v>
      </c>
      <c r="F87" s="6">
        <v>7200</v>
      </c>
      <c r="G87" s="27">
        <v>7</v>
      </c>
      <c r="I87" s="55">
        <v>270000</v>
      </c>
      <c r="J87" s="6">
        <v>3</v>
      </c>
      <c r="K87" s="6">
        <v>1</v>
      </c>
      <c r="L87" s="6">
        <v>1390</v>
      </c>
      <c r="M87" s="6">
        <v>9000</v>
      </c>
      <c r="N87" s="27">
        <v>7</v>
      </c>
      <c r="P87" s="26">
        <v>158000</v>
      </c>
      <c r="Q87" s="57">
        <v>3</v>
      </c>
      <c r="R87" s="6">
        <v>2</v>
      </c>
      <c r="S87" s="6">
        <v>1090</v>
      </c>
      <c r="T87" s="6">
        <v>6090</v>
      </c>
      <c r="U87" s="27">
        <v>7</v>
      </c>
      <c r="W87" s="38">
        <v>310000</v>
      </c>
      <c r="X87" s="34">
        <v>3</v>
      </c>
      <c r="Y87" s="59">
        <v>1</v>
      </c>
      <c r="Z87" s="34">
        <v>1150</v>
      </c>
      <c r="AA87" s="34">
        <v>3323</v>
      </c>
      <c r="AB87" s="39">
        <v>7</v>
      </c>
      <c r="AD87" s="38">
        <v>246500</v>
      </c>
      <c r="AE87" s="34">
        <v>2</v>
      </c>
      <c r="AF87" s="34">
        <v>1</v>
      </c>
      <c r="AG87" s="34">
        <v>940</v>
      </c>
      <c r="AH87" s="34">
        <v>6000</v>
      </c>
      <c r="AI87" s="62">
        <v>7</v>
      </c>
      <c r="AK87" s="38">
        <v>195000</v>
      </c>
      <c r="AL87" s="34">
        <v>2</v>
      </c>
      <c r="AM87" s="34">
        <v>1</v>
      </c>
      <c r="AN87" s="59">
        <v>1090</v>
      </c>
      <c r="AO87" s="34">
        <v>1183</v>
      </c>
      <c r="AP87" s="39">
        <v>8</v>
      </c>
      <c r="AS87" s="38">
        <v>465000</v>
      </c>
      <c r="AT87" s="34">
        <v>4</v>
      </c>
      <c r="AU87" s="34">
        <v>2</v>
      </c>
      <c r="AV87" s="34">
        <v>2190</v>
      </c>
      <c r="AW87" s="59">
        <v>3267</v>
      </c>
      <c r="AX87" s="39">
        <v>8</v>
      </c>
      <c r="BN87" s="38">
        <v>155000</v>
      </c>
      <c r="BO87" s="34">
        <v>2</v>
      </c>
      <c r="BP87" s="59">
        <v>1</v>
      </c>
      <c r="BQ87" s="34">
        <v>1010</v>
      </c>
      <c r="BR87" s="34">
        <v>43056</v>
      </c>
      <c r="BS87" s="39">
        <v>5</v>
      </c>
      <c r="BU87" s="38">
        <v>155000</v>
      </c>
      <c r="BV87" s="34">
        <v>2</v>
      </c>
      <c r="BW87" s="59">
        <v>1</v>
      </c>
      <c r="BX87" s="34">
        <v>1010</v>
      </c>
      <c r="BY87" s="34">
        <v>43056</v>
      </c>
      <c r="BZ87" s="39">
        <v>5</v>
      </c>
      <c r="CJ87" s="5"/>
      <c r="CK87" s="6"/>
      <c r="CL87" s="6"/>
      <c r="CM87" s="6"/>
      <c r="CN87" s="6"/>
      <c r="CO87" s="83"/>
      <c r="CP87" s="83"/>
      <c r="CQ87" s="83"/>
      <c r="CR87" s="6"/>
      <c r="CS87" s="6"/>
      <c r="CT87" s="6"/>
      <c r="CU87" s="6"/>
      <c r="CV87" s="6"/>
      <c r="CW87" s="6"/>
      <c r="CX87" s="6"/>
      <c r="CY87" s="6"/>
      <c r="CZ87" s="7"/>
      <c r="DH87" s="5"/>
      <c r="DI87" s="6"/>
      <c r="DJ87" s="6"/>
      <c r="DK87" s="6"/>
      <c r="DL87" s="6"/>
      <c r="DM87" s="6"/>
      <c r="DN87" s="6"/>
      <c r="DO87" s="6"/>
      <c r="DP87" s="6"/>
      <c r="DQ87" s="6"/>
      <c r="DR87" s="6"/>
      <c r="DS87" s="6"/>
      <c r="DT87" s="6"/>
      <c r="DU87" s="6"/>
      <c r="DV87" s="6"/>
      <c r="DW87" s="6"/>
      <c r="DX87" s="6"/>
      <c r="DY87" s="6"/>
      <c r="DZ87" s="6"/>
      <c r="EA87" s="6"/>
      <c r="EB87" s="6"/>
      <c r="EC87" s="6"/>
      <c r="ED87" s="7"/>
      <c r="EF87" s="5"/>
      <c r="EG87" s="6"/>
      <c r="EH87" s="6"/>
      <c r="EI87" s="6"/>
      <c r="EJ87" s="6"/>
      <c r="EK87" s="6"/>
      <c r="EL87" s="6"/>
      <c r="EM87" s="6"/>
      <c r="EN87" s="6"/>
      <c r="EO87" s="6"/>
      <c r="EP87" s="6"/>
      <c r="EQ87" s="6"/>
      <c r="ER87" s="6"/>
      <c r="ES87" s="6"/>
      <c r="ET87" s="6"/>
      <c r="EU87" s="6"/>
      <c r="EV87" s="6"/>
      <c r="EW87" s="6"/>
      <c r="EX87" s="6"/>
      <c r="EY87" s="6"/>
      <c r="EZ87" s="6"/>
      <c r="FA87" s="6"/>
      <c r="FB87" s="6"/>
      <c r="FC87" s="7"/>
      <c r="FJ87" s="100"/>
      <c r="FK87" s="89"/>
      <c r="FL87" s="89">
        <v>1390</v>
      </c>
      <c r="FM87" s="89">
        <v>270000</v>
      </c>
      <c r="FN87" s="145">
        <f t="shared" si="20"/>
        <v>-488.55999999999995</v>
      </c>
      <c r="FO87" s="145">
        <f t="shared" si="21"/>
        <v>238690.87359999993</v>
      </c>
      <c r="FP87" s="89">
        <f t="shared" si="17"/>
        <v>-185982.90000000002</v>
      </c>
      <c r="FQ87" s="89">
        <f t="shared" si="18"/>
        <v>34589639092.410011</v>
      </c>
      <c r="FR87" s="89">
        <f t="shared" si="19"/>
        <v>90863805.623999998</v>
      </c>
      <c r="FS87" s="89"/>
      <c r="FT87" s="89"/>
      <c r="FU87" s="89"/>
      <c r="FV87" s="139"/>
      <c r="FW87" s="139"/>
      <c r="FX87" s="139"/>
      <c r="FY87" s="139"/>
      <c r="GA87" s="139"/>
      <c r="GB87" s="139"/>
      <c r="GH87" s="139">
        <v>62</v>
      </c>
      <c r="GI87" s="139">
        <v>472924.03690025746</v>
      </c>
      <c r="GJ87" s="139">
        <v>36575.963099742541</v>
      </c>
      <c r="GK87" s="139">
        <v>0.27731974728031589</v>
      </c>
      <c r="GS87" s="139">
        <v>62</v>
      </c>
      <c r="GT87" s="139">
        <v>338747.46391665906</v>
      </c>
      <c r="GU87" s="139">
        <v>-43747.463916659064</v>
      </c>
      <c r="GV87" s="139">
        <v>-0.30023886653021747</v>
      </c>
      <c r="HC87" s="139">
        <v>62</v>
      </c>
      <c r="HD87" s="139">
        <v>390995.00939555175</v>
      </c>
      <c r="HE87" s="139">
        <v>23254.990604448249</v>
      </c>
      <c r="HF87" s="139">
        <v>0.1423706878504658</v>
      </c>
      <c r="HM87" s="139">
        <v>62</v>
      </c>
      <c r="HN87" s="139">
        <v>268547.89050853509</v>
      </c>
      <c r="HO87" s="139">
        <v>10452.109491464915</v>
      </c>
      <c r="HP87" s="139">
        <v>7.7861501511292147E-2</v>
      </c>
      <c r="HW87" s="139">
        <v>62</v>
      </c>
      <c r="HX87" s="139">
        <v>461725.06309925613</v>
      </c>
      <c r="HY87" s="139">
        <v>-119725.06309925613</v>
      </c>
      <c r="HZ87" s="139">
        <v>-0.71469446482417998</v>
      </c>
      <c r="JK87" s="139">
        <v>62</v>
      </c>
      <c r="JL87" s="139">
        <v>372498.50335781102</v>
      </c>
      <c r="JM87" s="139">
        <v>-83708.503357811016</v>
      </c>
      <c r="JN87" s="139">
        <v>-0.61192880317527598</v>
      </c>
      <c r="JU87" s="139">
        <v>62</v>
      </c>
      <c r="JV87" s="139">
        <v>496762.48890327889</v>
      </c>
      <c r="JW87" s="139">
        <v>-54762.488903278892</v>
      </c>
      <c r="JX87" s="139">
        <v>-0.32227574425829081</v>
      </c>
    </row>
    <row r="88" spans="2:284">
      <c r="B88" s="26">
        <v>700000</v>
      </c>
      <c r="C88" s="6">
        <v>4</v>
      </c>
      <c r="D88" s="6">
        <v>2</v>
      </c>
      <c r="E88" s="6">
        <v>2440</v>
      </c>
      <c r="F88" s="6">
        <v>9450</v>
      </c>
      <c r="G88" s="27">
        <v>7</v>
      </c>
      <c r="I88" s="55">
        <v>270000</v>
      </c>
      <c r="J88" s="6">
        <v>4</v>
      </c>
      <c r="K88" s="6">
        <v>2</v>
      </c>
      <c r="L88" s="6">
        <v>2600</v>
      </c>
      <c r="M88" s="6">
        <v>9900</v>
      </c>
      <c r="N88" s="27">
        <v>7</v>
      </c>
      <c r="P88" s="26">
        <v>175000</v>
      </c>
      <c r="Q88" s="57">
        <v>3</v>
      </c>
      <c r="R88" s="6">
        <v>1</v>
      </c>
      <c r="S88" s="6">
        <v>1460</v>
      </c>
      <c r="T88" s="6">
        <v>11880</v>
      </c>
      <c r="U88" s="27">
        <v>7</v>
      </c>
      <c r="W88" s="38">
        <v>310000</v>
      </c>
      <c r="X88" s="34">
        <v>3</v>
      </c>
      <c r="Y88" s="59">
        <v>1</v>
      </c>
      <c r="Z88" s="34">
        <v>1210</v>
      </c>
      <c r="AA88" s="34">
        <v>7649</v>
      </c>
      <c r="AB88" s="39">
        <v>7</v>
      </c>
      <c r="AD88" s="38">
        <v>247500</v>
      </c>
      <c r="AE88" s="34">
        <v>4</v>
      </c>
      <c r="AF88" s="34">
        <v>2</v>
      </c>
      <c r="AG88" s="34">
        <v>1710</v>
      </c>
      <c r="AH88" s="34">
        <v>5200</v>
      </c>
      <c r="AI88" s="62">
        <v>7</v>
      </c>
      <c r="AK88" s="38">
        <v>184000</v>
      </c>
      <c r="AL88" s="34">
        <v>3</v>
      </c>
      <c r="AM88" s="34">
        <v>1</v>
      </c>
      <c r="AN88" s="59">
        <v>1100</v>
      </c>
      <c r="AO88" s="34">
        <v>8680</v>
      </c>
      <c r="AP88" s="39">
        <v>6</v>
      </c>
      <c r="AS88" s="38">
        <v>441000</v>
      </c>
      <c r="AT88" s="34">
        <v>4</v>
      </c>
      <c r="AU88" s="34">
        <v>1</v>
      </c>
      <c r="AV88" s="34">
        <v>1100</v>
      </c>
      <c r="AW88" s="59">
        <v>3300</v>
      </c>
      <c r="AX88" s="39">
        <v>7</v>
      </c>
      <c r="BN88" s="38">
        <v>156000</v>
      </c>
      <c r="BO88" s="34">
        <v>3</v>
      </c>
      <c r="BP88" s="59">
        <v>1</v>
      </c>
      <c r="BQ88" s="34">
        <v>970</v>
      </c>
      <c r="BR88" s="34">
        <v>8580</v>
      </c>
      <c r="BS88" s="39">
        <v>7</v>
      </c>
      <c r="BU88" s="38">
        <v>156000</v>
      </c>
      <c r="BV88" s="34">
        <v>3</v>
      </c>
      <c r="BW88" s="59">
        <v>1</v>
      </c>
      <c r="BX88" s="34">
        <v>970</v>
      </c>
      <c r="BY88" s="34">
        <v>8580</v>
      </c>
      <c r="BZ88" s="39">
        <v>7</v>
      </c>
      <c r="CJ88" s="5"/>
      <c r="CK88" s="6"/>
      <c r="CL88" s="6"/>
      <c r="CM88" s="140" t="s">
        <v>116</v>
      </c>
      <c r="CN88" s="140"/>
      <c r="CO88" s="83"/>
      <c r="CP88" s="83"/>
      <c r="CQ88" s="83"/>
      <c r="CR88" s="6"/>
      <c r="CS88" s="140" t="s">
        <v>128</v>
      </c>
      <c r="CT88" s="140"/>
      <c r="CU88" s="6"/>
      <c r="CV88" s="6"/>
      <c r="CW88" s="6"/>
      <c r="CX88" s="6"/>
      <c r="CY88" s="6"/>
      <c r="CZ88" s="7"/>
      <c r="DH88" s="5"/>
      <c r="DI88" s="6"/>
      <c r="DJ88" s="6"/>
      <c r="DK88" s="6"/>
      <c r="DL88" s="6"/>
      <c r="DM88" s="6"/>
      <c r="DN88" s="6"/>
      <c r="DO88" s="6"/>
      <c r="DP88" s="6"/>
      <c r="DQ88" s="6"/>
      <c r="DR88" s="6"/>
      <c r="DS88" s="6"/>
      <c r="DT88" s="6"/>
      <c r="DU88" s="6"/>
      <c r="DV88" s="6"/>
      <c r="DW88" s="6"/>
      <c r="DX88" s="6"/>
      <c r="DY88" s="6"/>
      <c r="DZ88" s="6"/>
      <c r="EA88" s="6"/>
      <c r="EB88" s="6"/>
      <c r="EC88" s="6"/>
      <c r="ED88" s="7"/>
      <c r="EF88" s="5"/>
      <c r="EG88" s="6"/>
      <c r="EH88" s="6"/>
      <c r="EI88" s="6"/>
      <c r="EJ88" s="6"/>
      <c r="EK88" s="6"/>
      <c r="EL88" s="6"/>
      <c r="EM88" s="6"/>
      <c r="EN88" s="6"/>
      <c r="EO88" s="6"/>
      <c r="EP88" s="6"/>
      <c r="EQ88" s="6"/>
      <c r="ER88" s="6"/>
      <c r="ES88" s="6"/>
      <c r="ET88" s="6"/>
      <c r="EU88" s="6"/>
      <c r="EV88" s="6"/>
      <c r="EW88" s="6"/>
      <c r="EX88" s="6"/>
      <c r="EY88" s="6"/>
      <c r="EZ88" s="6"/>
      <c r="FA88" s="6"/>
      <c r="FB88" s="6"/>
      <c r="FC88" s="7"/>
      <c r="FJ88" s="100"/>
      <c r="FK88" s="89"/>
      <c r="FL88" s="89">
        <v>2600</v>
      </c>
      <c r="FM88" s="89">
        <v>270000</v>
      </c>
      <c r="FN88" s="145">
        <f t="shared" si="20"/>
        <v>721.44</v>
      </c>
      <c r="FO88" s="145">
        <f t="shared" si="21"/>
        <v>520475.6736000001</v>
      </c>
      <c r="FP88" s="89">
        <f t="shared" si="17"/>
        <v>-185982.90000000002</v>
      </c>
      <c r="FQ88" s="89">
        <f t="shared" si="18"/>
        <v>34589639092.410011</v>
      </c>
      <c r="FR88" s="89">
        <f t="shared" si="19"/>
        <v>-134175503.37600003</v>
      </c>
      <c r="FS88" s="89"/>
      <c r="FT88" s="89"/>
      <c r="FU88" s="89"/>
      <c r="FV88" s="139"/>
      <c r="FW88" s="139"/>
      <c r="FX88" s="139"/>
      <c r="FY88" s="139"/>
      <c r="GA88" s="139"/>
      <c r="GB88" s="139"/>
      <c r="GH88" s="139">
        <v>63</v>
      </c>
      <c r="GI88" s="139">
        <v>545504.06349214038</v>
      </c>
      <c r="GJ88" s="139">
        <v>-30504.063492140383</v>
      </c>
      <c r="GK88" s="139">
        <v>-0.23128247246953906</v>
      </c>
      <c r="GS88" s="139">
        <v>63</v>
      </c>
      <c r="GT88" s="139">
        <v>506238.20442418469</v>
      </c>
      <c r="GU88" s="139">
        <v>-207238.20442418469</v>
      </c>
      <c r="GV88" s="139">
        <v>-1.422275899618056</v>
      </c>
      <c r="HC88" s="139">
        <v>63</v>
      </c>
      <c r="HD88" s="139">
        <v>475564.16060054797</v>
      </c>
      <c r="HE88" s="139">
        <v>-56564.16060054797</v>
      </c>
      <c r="HF88" s="139">
        <v>-0.34629463367075397</v>
      </c>
      <c r="HM88" s="139">
        <v>63</v>
      </c>
      <c r="HN88" s="139">
        <v>377243.85354434652</v>
      </c>
      <c r="HO88" s="139">
        <v>-97343.853544346523</v>
      </c>
      <c r="HP88" s="139">
        <v>-0.72514917740264273</v>
      </c>
      <c r="HW88" s="139">
        <v>63</v>
      </c>
      <c r="HX88" s="139">
        <v>564785.0415667356</v>
      </c>
      <c r="HY88" s="139">
        <v>-214785.0415667356</v>
      </c>
      <c r="HZ88" s="139">
        <v>-1.2821515926662401</v>
      </c>
      <c r="JK88" s="139">
        <v>63</v>
      </c>
      <c r="JL88" s="139">
        <v>447345.97630165145</v>
      </c>
      <c r="JM88" s="139">
        <v>-157395.97630165145</v>
      </c>
      <c r="JN88" s="139">
        <v>-1.1506015224185262</v>
      </c>
      <c r="JU88" s="139">
        <v>63</v>
      </c>
      <c r="JV88" s="139">
        <v>479360.89178097341</v>
      </c>
      <c r="JW88" s="139">
        <v>-31860.891780973412</v>
      </c>
      <c r="JX88" s="139">
        <v>-0.18750047371990927</v>
      </c>
    </row>
    <row r="89" spans="2:284">
      <c r="B89" s="26">
        <v>442000</v>
      </c>
      <c r="C89" s="6">
        <v>4</v>
      </c>
      <c r="D89" s="6">
        <v>2</v>
      </c>
      <c r="E89" s="6">
        <v>2080</v>
      </c>
      <c r="F89" s="6">
        <v>12007</v>
      </c>
      <c r="G89" s="27">
        <v>8</v>
      </c>
      <c r="I89" s="55">
        <v>270000</v>
      </c>
      <c r="J89" s="6">
        <v>4</v>
      </c>
      <c r="K89" s="6">
        <v>2</v>
      </c>
      <c r="L89" s="6">
        <v>1660</v>
      </c>
      <c r="M89" s="6">
        <v>8063</v>
      </c>
      <c r="N89" s="27">
        <v>7</v>
      </c>
      <c r="P89" s="26">
        <v>179900</v>
      </c>
      <c r="Q89" s="57">
        <v>3</v>
      </c>
      <c r="R89" s="6">
        <v>1</v>
      </c>
      <c r="S89" s="6">
        <v>1010</v>
      </c>
      <c r="T89" s="6">
        <v>9920</v>
      </c>
      <c r="U89" s="27">
        <v>6</v>
      </c>
      <c r="W89" s="38">
        <v>313000</v>
      </c>
      <c r="X89" s="34">
        <v>2</v>
      </c>
      <c r="Y89" s="59">
        <v>1</v>
      </c>
      <c r="Z89" s="34">
        <v>1180</v>
      </c>
      <c r="AA89" s="34">
        <v>4900</v>
      </c>
      <c r="AB89" s="39">
        <v>6</v>
      </c>
      <c r="AD89" s="38">
        <v>248000</v>
      </c>
      <c r="AE89" s="34">
        <v>4</v>
      </c>
      <c r="AF89" s="34">
        <v>3</v>
      </c>
      <c r="AG89" s="34">
        <v>1850</v>
      </c>
      <c r="AH89" s="34">
        <v>6519</v>
      </c>
      <c r="AI89" s="62">
        <v>7</v>
      </c>
      <c r="AK89" s="38">
        <v>190000</v>
      </c>
      <c r="AL89" s="34">
        <v>3</v>
      </c>
      <c r="AM89" s="34">
        <v>1</v>
      </c>
      <c r="AN89" s="59">
        <v>1100</v>
      </c>
      <c r="AO89" s="34">
        <v>9452</v>
      </c>
      <c r="AP89" s="39">
        <v>6</v>
      </c>
      <c r="AS89" s="38">
        <v>143000</v>
      </c>
      <c r="AT89" s="34">
        <v>3</v>
      </c>
      <c r="AU89" s="34">
        <v>1</v>
      </c>
      <c r="AV89" s="34">
        <v>1090</v>
      </c>
      <c r="AW89" s="59">
        <v>3315</v>
      </c>
      <c r="AX89" s="39">
        <v>6</v>
      </c>
      <c r="BN89" s="38">
        <v>175000</v>
      </c>
      <c r="BO89" s="34">
        <v>3</v>
      </c>
      <c r="BP89" s="59">
        <v>1</v>
      </c>
      <c r="BQ89" s="34">
        <v>1460</v>
      </c>
      <c r="BR89" s="34">
        <v>11880</v>
      </c>
      <c r="BS89" s="39">
        <v>7</v>
      </c>
      <c r="BU89" s="38">
        <v>175000</v>
      </c>
      <c r="BV89" s="34">
        <v>3</v>
      </c>
      <c r="BW89" s="59">
        <v>1</v>
      </c>
      <c r="BX89" s="34">
        <v>1460</v>
      </c>
      <c r="BY89" s="34">
        <v>11880</v>
      </c>
      <c r="BZ89" s="39">
        <v>7</v>
      </c>
      <c r="CJ89" s="5"/>
      <c r="CK89" s="6"/>
      <c r="CL89" s="6"/>
      <c r="CM89" s="139"/>
      <c r="CN89" s="139"/>
      <c r="CO89" s="83"/>
      <c r="CP89" s="83"/>
      <c r="CQ89" s="83"/>
      <c r="CR89" s="6"/>
      <c r="CS89" s="139"/>
      <c r="CT89" s="139"/>
      <c r="CU89" s="6"/>
      <c r="CV89" s="6"/>
      <c r="CW89" s="6"/>
      <c r="CX89" s="6"/>
      <c r="CY89" s="6"/>
      <c r="CZ89" s="7"/>
      <c r="DH89" s="5"/>
      <c r="DI89" s="6"/>
      <c r="DJ89" s="6"/>
      <c r="DK89" s="6"/>
      <c r="DL89" s="6"/>
      <c r="DM89" s="6"/>
      <c r="DN89" s="6"/>
      <c r="DO89" s="6"/>
      <c r="DP89" s="6"/>
      <c r="DQ89" s="6"/>
      <c r="DR89" s="6"/>
      <c r="DS89" s="6"/>
      <c r="DT89" s="6"/>
      <c r="DU89" s="6"/>
      <c r="DV89" s="6"/>
      <c r="DW89" s="6"/>
      <c r="DX89" s="6"/>
      <c r="DY89" s="6"/>
      <c r="DZ89" s="6"/>
      <c r="EA89" s="6"/>
      <c r="EB89" s="6"/>
      <c r="EC89" s="6"/>
      <c r="ED89" s="7"/>
      <c r="EF89" s="5"/>
      <c r="EG89" s="6"/>
      <c r="EH89" s="6"/>
      <c r="EI89" s="6"/>
      <c r="EJ89" s="6"/>
      <c r="EK89" s="6"/>
      <c r="EL89" s="6"/>
      <c r="EM89" s="6"/>
      <c r="EN89" s="6"/>
      <c r="EO89" s="6"/>
      <c r="EP89" s="6"/>
      <c r="EQ89" s="6"/>
      <c r="ER89" s="6"/>
      <c r="ES89" s="6"/>
      <c r="ET89" s="6"/>
      <c r="EU89" s="6"/>
      <c r="EV89" s="6"/>
      <c r="EW89" s="6"/>
      <c r="EX89" s="6"/>
      <c r="EY89" s="6"/>
      <c r="EZ89" s="6"/>
      <c r="FA89" s="6"/>
      <c r="FB89" s="6"/>
      <c r="FC89" s="7"/>
      <c r="FJ89" s="100"/>
      <c r="FK89" s="89"/>
      <c r="FL89" s="89">
        <v>1660</v>
      </c>
      <c r="FM89" s="89">
        <v>270000</v>
      </c>
      <c r="FN89" s="145">
        <f t="shared" si="20"/>
        <v>-218.55999999999995</v>
      </c>
      <c r="FO89" s="145">
        <f t="shared" si="21"/>
        <v>47768.473599999976</v>
      </c>
      <c r="FP89" s="89">
        <f t="shared" si="17"/>
        <v>-185982.90000000002</v>
      </c>
      <c r="FQ89" s="89">
        <f t="shared" si="18"/>
        <v>34589639092.410011</v>
      </c>
      <c r="FR89" s="89">
        <f t="shared" si="19"/>
        <v>40648422.623999998</v>
      </c>
      <c r="FS89" s="89"/>
      <c r="FT89" s="89"/>
      <c r="FU89" s="89"/>
      <c r="FV89" s="139"/>
      <c r="FW89" s="139"/>
      <c r="FX89" s="139"/>
      <c r="FY89" s="139"/>
      <c r="GA89" s="139"/>
      <c r="GB89" s="139"/>
      <c r="GH89" s="139">
        <v>64</v>
      </c>
      <c r="GI89" s="139">
        <v>368323.41034136736</v>
      </c>
      <c r="GJ89" s="139">
        <v>148176.58965863264</v>
      </c>
      <c r="GK89" s="139">
        <v>1.1234781237320399</v>
      </c>
      <c r="GS89" s="139">
        <v>64</v>
      </c>
      <c r="GT89" s="139">
        <v>344658.90181692468</v>
      </c>
      <c r="GU89" s="139">
        <v>-45158.901816924685</v>
      </c>
      <c r="GV89" s="139">
        <v>-0.30992556553889233</v>
      </c>
      <c r="HC89" s="139">
        <v>64</v>
      </c>
      <c r="HD89" s="139">
        <v>503753.87766888004</v>
      </c>
      <c r="HE89" s="139">
        <v>-80753.877668880043</v>
      </c>
      <c r="HF89" s="139">
        <v>-0.49438786305558263</v>
      </c>
      <c r="HM89" s="139">
        <v>64</v>
      </c>
      <c r="HN89" s="139">
        <v>393622.69728946884</v>
      </c>
      <c r="HO89" s="139">
        <v>-113672.69728946884</v>
      </c>
      <c r="HP89" s="139">
        <v>-0.84678857402173646</v>
      </c>
      <c r="HW89" s="139">
        <v>64</v>
      </c>
      <c r="HX89" s="139">
        <v>700562.47351595433</v>
      </c>
      <c r="HY89" s="139">
        <v>-350562.47351595433</v>
      </c>
      <c r="HZ89" s="139">
        <v>-2.09267009689705</v>
      </c>
      <c r="JK89" s="139">
        <v>64</v>
      </c>
      <c r="JL89" s="139">
        <v>402796.42258895654</v>
      </c>
      <c r="JM89" s="139">
        <v>-107796.42258895654</v>
      </c>
      <c r="JN89" s="139">
        <v>-0.78801714539651069</v>
      </c>
      <c r="JU89" s="139">
        <v>64</v>
      </c>
      <c r="JV89" s="139">
        <v>453927.78829452698</v>
      </c>
      <c r="JW89" s="139">
        <v>-3927.7882945269812</v>
      </c>
      <c r="JX89" s="139">
        <v>-2.3114926316504476E-2</v>
      </c>
    </row>
    <row r="90" spans="2:284">
      <c r="B90" s="26">
        <v>445000</v>
      </c>
      <c r="C90" s="6">
        <v>2</v>
      </c>
      <c r="D90" s="6">
        <v>2</v>
      </c>
      <c r="E90" s="6">
        <v>1240</v>
      </c>
      <c r="F90" s="6">
        <v>2500</v>
      </c>
      <c r="G90" s="27">
        <v>7</v>
      </c>
      <c r="I90" s="55">
        <v>273000</v>
      </c>
      <c r="J90" s="6">
        <v>3</v>
      </c>
      <c r="K90" s="6">
        <v>1</v>
      </c>
      <c r="L90" s="6">
        <v>1560</v>
      </c>
      <c r="M90" s="6">
        <v>7800</v>
      </c>
      <c r="N90" s="27">
        <v>7</v>
      </c>
      <c r="P90" s="26">
        <v>184000</v>
      </c>
      <c r="Q90" s="57">
        <v>3</v>
      </c>
      <c r="R90" s="6">
        <v>1</v>
      </c>
      <c r="S90" s="6">
        <v>1100</v>
      </c>
      <c r="T90" s="6">
        <v>8680</v>
      </c>
      <c r="U90" s="27">
        <v>6</v>
      </c>
      <c r="W90" s="38">
        <v>313000</v>
      </c>
      <c r="X90" s="34">
        <v>3</v>
      </c>
      <c r="Y90" s="59">
        <v>1</v>
      </c>
      <c r="Z90" s="34">
        <v>1550</v>
      </c>
      <c r="AA90" s="34">
        <v>7260</v>
      </c>
      <c r="AB90" s="39">
        <v>6</v>
      </c>
      <c r="AD90" s="38">
        <v>249000</v>
      </c>
      <c r="AE90" s="34">
        <v>3</v>
      </c>
      <c r="AF90" s="34">
        <v>1</v>
      </c>
      <c r="AG90" s="34">
        <v>1050</v>
      </c>
      <c r="AH90" s="34">
        <v>8498</v>
      </c>
      <c r="AI90" s="62">
        <v>7</v>
      </c>
      <c r="AK90" s="38">
        <v>423000</v>
      </c>
      <c r="AL90" s="34">
        <v>3</v>
      </c>
      <c r="AM90" s="34">
        <v>1</v>
      </c>
      <c r="AN90" s="59">
        <v>1100</v>
      </c>
      <c r="AO90" s="34">
        <v>10005</v>
      </c>
      <c r="AP90" s="39">
        <v>7</v>
      </c>
      <c r="AS90" s="38">
        <v>310000</v>
      </c>
      <c r="AT90" s="34">
        <v>3</v>
      </c>
      <c r="AU90" s="34">
        <v>1</v>
      </c>
      <c r="AV90" s="34">
        <v>1150</v>
      </c>
      <c r="AW90" s="59">
        <v>3323</v>
      </c>
      <c r="AX90" s="39">
        <v>7</v>
      </c>
      <c r="BN90" s="38">
        <v>179000</v>
      </c>
      <c r="BO90" s="34">
        <v>4</v>
      </c>
      <c r="BP90" s="59">
        <v>1</v>
      </c>
      <c r="BQ90" s="34">
        <v>1790</v>
      </c>
      <c r="BR90" s="34">
        <v>7175</v>
      </c>
      <c r="BS90" s="39">
        <v>6</v>
      </c>
      <c r="BU90" s="38">
        <v>179000</v>
      </c>
      <c r="BV90" s="34">
        <v>4</v>
      </c>
      <c r="BW90" s="59">
        <v>1</v>
      </c>
      <c r="BX90" s="34">
        <v>1790</v>
      </c>
      <c r="BY90" s="34">
        <v>7175</v>
      </c>
      <c r="BZ90" s="39">
        <v>6</v>
      </c>
      <c r="CJ90" s="5"/>
      <c r="CK90" s="6"/>
      <c r="CL90" s="6"/>
      <c r="CM90" s="139" t="s">
        <v>100</v>
      </c>
      <c r="CN90" s="139">
        <v>435360.06400000001</v>
      </c>
      <c r="CO90" s="83"/>
      <c r="CP90" s="83"/>
      <c r="CQ90" s="83"/>
      <c r="CR90" s="6"/>
      <c r="CS90" s="139" t="s">
        <v>100</v>
      </c>
      <c r="CT90" s="139">
        <v>1740.3</v>
      </c>
      <c r="CU90" s="6"/>
      <c r="CV90" s="6"/>
      <c r="CW90" s="6"/>
      <c r="CX90" s="6"/>
      <c r="CY90" s="6"/>
      <c r="CZ90" s="7"/>
      <c r="DH90" s="5"/>
      <c r="DI90" s="6"/>
      <c r="DJ90" s="6"/>
      <c r="DK90" s="6"/>
      <c r="DL90" s="6"/>
      <c r="DM90" s="6"/>
      <c r="DN90" s="6"/>
      <c r="DO90" s="6"/>
      <c r="DP90" s="6"/>
      <c r="DQ90" s="6"/>
      <c r="DR90" s="6"/>
      <c r="DS90" s="6"/>
      <c r="DT90" s="6"/>
      <c r="DU90" s="6"/>
      <c r="DV90" s="6"/>
      <c r="DW90" s="6"/>
      <c r="DX90" s="6"/>
      <c r="DY90" s="6"/>
      <c r="DZ90" s="6"/>
      <c r="EA90" s="6"/>
      <c r="EB90" s="6"/>
      <c r="EC90" s="6"/>
      <c r="ED90" s="7"/>
      <c r="EF90" s="5"/>
      <c r="EG90" s="6"/>
      <c r="EH90" s="6"/>
      <c r="EI90" s="6"/>
      <c r="EJ90" s="6"/>
      <c r="EK90" s="6"/>
      <c r="EL90" s="6"/>
      <c r="EM90" s="6"/>
      <c r="EN90" s="6"/>
      <c r="EO90" s="6"/>
      <c r="EP90" s="6"/>
      <c r="EQ90" s="6"/>
      <c r="ER90" s="6"/>
      <c r="ES90" s="6"/>
      <c r="ET90" s="6"/>
      <c r="EU90" s="6"/>
      <c r="EV90" s="6"/>
      <c r="EW90" s="6"/>
      <c r="EX90" s="6"/>
      <c r="EY90" s="6"/>
      <c r="EZ90" s="6"/>
      <c r="FA90" s="6"/>
      <c r="FB90" s="6"/>
      <c r="FC90" s="7"/>
      <c r="FJ90" s="100"/>
      <c r="FK90" s="89"/>
      <c r="FL90" s="89">
        <v>1560</v>
      </c>
      <c r="FM90" s="89">
        <v>273000</v>
      </c>
      <c r="FN90" s="145">
        <f t="shared" si="20"/>
        <v>-318.55999999999995</v>
      </c>
      <c r="FO90" s="145">
        <f t="shared" si="21"/>
        <v>101480.47359999997</v>
      </c>
      <c r="FP90" s="89">
        <f t="shared" si="17"/>
        <v>-182982.90000000002</v>
      </c>
      <c r="FQ90" s="89">
        <f t="shared" si="18"/>
        <v>33482741692.410007</v>
      </c>
      <c r="FR90" s="89">
        <f t="shared" si="19"/>
        <v>58291032.623999998</v>
      </c>
      <c r="FS90" s="89"/>
      <c r="FT90" s="89"/>
      <c r="FU90" s="89"/>
      <c r="FV90" s="139"/>
      <c r="FW90" s="139"/>
      <c r="FX90" s="139"/>
      <c r="FY90" s="139"/>
      <c r="GA90" s="139"/>
      <c r="GB90" s="139"/>
      <c r="GH90" s="139">
        <v>65</v>
      </c>
      <c r="GI90" s="139">
        <v>311326.74240009463</v>
      </c>
      <c r="GJ90" s="139">
        <v>206207.25759990537</v>
      </c>
      <c r="GK90" s="139">
        <v>1.5634679094854862</v>
      </c>
      <c r="GS90" s="139">
        <v>65</v>
      </c>
      <c r="GT90" s="139">
        <v>437271.4289210859</v>
      </c>
      <c r="GU90" s="139">
        <v>-137271.4289210859</v>
      </c>
      <c r="GV90" s="139">
        <v>-0.9420938846824386</v>
      </c>
      <c r="HC90" s="139">
        <v>65</v>
      </c>
      <c r="HD90" s="139">
        <v>495462.78441348829</v>
      </c>
      <c r="HE90" s="139">
        <v>-70462.784413488291</v>
      </c>
      <c r="HF90" s="139">
        <v>-0.43138418137603995</v>
      </c>
      <c r="HM90" s="139">
        <v>65</v>
      </c>
      <c r="HN90" s="139">
        <v>478494.88760510244</v>
      </c>
      <c r="HO90" s="139">
        <v>-198494.88760510244</v>
      </c>
      <c r="HP90" s="139">
        <v>-1.4786594040053764</v>
      </c>
      <c r="HW90" s="139">
        <v>65</v>
      </c>
      <c r="HX90" s="139">
        <v>572964.40493717045</v>
      </c>
      <c r="HY90" s="139">
        <v>-222964.40493717045</v>
      </c>
      <c r="HZ90" s="139">
        <v>-1.3309780085837586</v>
      </c>
      <c r="JK90" s="139">
        <v>65</v>
      </c>
      <c r="JL90" s="139">
        <v>447451.54396447772</v>
      </c>
      <c r="JM90" s="139">
        <v>-148451.54396447772</v>
      </c>
      <c r="JN90" s="139">
        <v>-1.0852156230700079</v>
      </c>
      <c r="JU90" s="139">
        <v>65</v>
      </c>
      <c r="JV90" s="139">
        <v>443219.11314233893</v>
      </c>
      <c r="JW90" s="139">
        <v>6780.8868576610694</v>
      </c>
      <c r="JX90" s="139">
        <v>3.9905333058248539E-2</v>
      </c>
    </row>
    <row r="91" spans="2:284">
      <c r="B91" s="26">
        <v>299000</v>
      </c>
      <c r="C91" s="6">
        <v>3</v>
      </c>
      <c r="D91" s="6">
        <v>1</v>
      </c>
      <c r="E91" s="6">
        <v>2100</v>
      </c>
      <c r="F91" s="6">
        <v>15480</v>
      </c>
      <c r="G91" s="27">
        <v>7</v>
      </c>
      <c r="I91" s="55">
        <v>273148</v>
      </c>
      <c r="J91" s="6">
        <v>3</v>
      </c>
      <c r="K91" s="6">
        <v>1</v>
      </c>
      <c r="L91" s="6">
        <v>1710</v>
      </c>
      <c r="M91" s="6">
        <v>7210</v>
      </c>
      <c r="N91" s="27">
        <v>7</v>
      </c>
      <c r="P91" s="26">
        <v>185000</v>
      </c>
      <c r="Q91" s="57">
        <v>3</v>
      </c>
      <c r="R91" s="6">
        <v>1</v>
      </c>
      <c r="S91" s="6">
        <v>1080</v>
      </c>
      <c r="T91" s="6">
        <v>9262</v>
      </c>
      <c r="U91" s="27">
        <v>7</v>
      </c>
      <c r="W91" s="38">
        <v>315000</v>
      </c>
      <c r="X91" s="34">
        <v>2</v>
      </c>
      <c r="Y91" s="59">
        <v>1</v>
      </c>
      <c r="Z91" s="34">
        <v>2080</v>
      </c>
      <c r="AA91" s="34">
        <v>14659</v>
      </c>
      <c r="AB91" s="39">
        <v>7</v>
      </c>
      <c r="AD91" s="38">
        <v>250000</v>
      </c>
      <c r="AE91" s="34">
        <v>4</v>
      </c>
      <c r="AF91" s="34">
        <v>1</v>
      </c>
      <c r="AG91" s="34">
        <v>1860</v>
      </c>
      <c r="AH91" s="34">
        <v>7350</v>
      </c>
      <c r="AI91" s="62">
        <v>7</v>
      </c>
      <c r="AK91" s="38">
        <v>441000</v>
      </c>
      <c r="AL91" s="34">
        <v>4</v>
      </c>
      <c r="AM91" s="34">
        <v>1</v>
      </c>
      <c r="AN91" s="59">
        <v>1100</v>
      </c>
      <c r="AO91" s="34">
        <v>3300</v>
      </c>
      <c r="AP91" s="39">
        <v>7</v>
      </c>
      <c r="AS91" s="38">
        <v>305000</v>
      </c>
      <c r="AT91" s="34">
        <v>2</v>
      </c>
      <c r="AU91" s="34">
        <v>1</v>
      </c>
      <c r="AV91" s="34">
        <v>1290</v>
      </c>
      <c r="AW91" s="59">
        <v>3383</v>
      </c>
      <c r="AX91" s="39">
        <v>7</v>
      </c>
      <c r="BN91" s="38">
        <v>179900</v>
      </c>
      <c r="BO91" s="34">
        <v>3</v>
      </c>
      <c r="BP91" s="59">
        <v>1</v>
      </c>
      <c r="BQ91" s="34">
        <v>1010</v>
      </c>
      <c r="BR91" s="34">
        <v>9920</v>
      </c>
      <c r="BS91" s="39">
        <v>6</v>
      </c>
      <c r="BU91" s="38">
        <v>179900</v>
      </c>
      <c r="BV91" s="34">
        <v>3</v>
      </c>
      <c r="BW91" s="59">
        <v>1</v>
      </c>
      <c r="BX91" s="34">
        <v>1010</v>
      </c>
      <c r="BY91" s="34">
        <v>9920</v>
      </c>
      <c r="BZ91" s="39">
        <v>6</v>
      </c>
      <c r="CJ91" s="5"/>
      <c r="CK91" s="6"/>
      <c r="CL91" s="6"/>
      <c r="CM91" s="139" t="s">
        <v>101</v>
      </c>
      <c r="CN91" s="139">
        <v>11519.457129353086</v>
      </c>
      <c r="CO91" s="83"/>
      <c r="CP91" s="83"/>
      <c r="CQ91" s="83"/>
      <c r="CR91" s="6"/>
      <c r="CS91" s="139" t="s">
        <v>101</v>
      </c>
      <c r="CT91" s="139">
        <v>35.076973419282176</v>
      </c>
      <c r="CU91" s="6"/>
      <c r="CV91" s="6"/>
      <c r="CW91" s="6"/>
      <c r="CX91" s="6"/>
      <c r="CY91" s="6"/>
      <c r="CZ91" s="7"/>
      <c r="DH91" s="5"/>
      <c r="DI91" s="6"/>
      <c r="DJ91" s="6"/>
      <c r="DK91" s="6"/>
      <c r="DL91" s="6"/>
      <c r="DM91" s="6"/>
      <c r="DN91" s="6"/>
      <c r="DO91" s="6"/>
      <c r="DP91" s="6"/>
      <c r="DQ91" s="6"/>
      <c r="DR91" s="6"/>
      <c r="DS91" s="6"/>
      <c r="DT91" s="6"/>
      <c r="DU91" s="6"/>
      <c r="DV91" s="6"/>
      <c r="DW91" s="6"/>
      <c r="DX91" s="6"/>
      <c r="DY91" s="6"/>
      <c r="DZ91" s="6"/>
      <c r="EA91" s="6"/>
      <c r="EB91" s="6"/>
      <c r="EC91" s="6"/>
      <c r="ED91" s="7"/>
      <c r="EF91" s="5"/>
      <c r="EG91" s="6"/>
      <c r="EH91" s="6"/>
      <c r="EI91" s="6"/>
      <c r="EJ91" s="6"/>
      <c r="EK91" s="6"/>
      <c r="EL91" s="6"/>
      <c r="EM91" s="6"/>
      <c r="EN91" s="6"/>
      <c r="EO91" s="6"/>
      <c r="EP91" s="6"/>
      <c r="EQ91" s="6"/>
      <c r="ER91" s="6"/>
      <c r="ES91" s="6"/>
      <c r="ET91" s="6"/>
      <c r="EU91" s="6"/>
      <c r="EV91" s="6"/>
      <c r="EW91" s="6"/>
      <c r="EX91" s="6"/>
      <c r="EY91" s="6"/>
      <c r="EZ91" s="6"/>
      <c r="FA91" s="6"/>
      <c r="FB91" s="6"/>
      <c r="FC91" s="7"/>
      <c r="FJ91" s="100"/>
      <c r="FK91" s="89"/>
      <c r="FL91" s="89">
        <v>1710</v>
      </c>
      <c r="FM91" s="89">
        <v>273148</v>
      </c>
      <c r="FN91" s="145">
        <f t="shared" si="20"/>
        <v>-168.55999999999995</v>
      </c>
      <c r="FO91" s="145">
        <f t="shared" si="21"/>
        <v>28412.473599999983</v>
      </c>
      <c r="FP91" s="89">
        <f t="shared" si="17"/>
        <v>-182834.90000000002</v>
      </c>
      <c r="FQ91" s="89">
        <f t="shared" si="18"/>
        <v>33428600658.01001</v>
      </c>
      <c r="FR91" s="89">
        <f t="shared" si="19"/>
        <v>30818650.743999995</v>
      </c>
      <c r="FS91" s="89"/>
      <c r="FT91" s="89"/>
      <c r="FU91" s="89"/>
      <c r="FV91" s="139"/>
      <c r="FW91" s="139"/>
      <c r="FX91" s="139"/>
      <c r="FY91" s="139"/>
      <c r="GA91" s="139"/>
      <c r="GB91" s="139"/>
      <c r="GH91" s="139">
        <v>66</v>
      </c>
      <c r="GI91" s="139">
        <v>346976.34369669599</v>
      </c>
      <c r="GJ91" s="139">
        <v>178023.65630330401</v>
      </c>
      <c r="GK91" s="139">
        <v>1.3497792318228141</v>
      </c>
      <c r="GS91" s="139">
        <v>66</v>
      </c>
      <c r="GT91" s="139">
        <v>462887.65982223686</v>
      </c>
      <c r="GU91" s="139">
        <v>-162887.65982223686</v>
      </c>
      <c r="GV91" s="139">
        <v>-1.1178980900459674</v>
      </c>
      <c r="HC91" s="139">
        <v>66</v>
      </c>
      <c r="HD91" s="139">
        <v>405918.97725525696</v>
      </c>
      <c r="HE91" s="139">
        <v>19081.022744743037</v>
      </c>
      <c r="HF91" s="139">
        <v>0.11681700411178915</v>
      </c>
      <c r="HM91" s="139">
        <v>66</v>
      </c>
      <c r="HN91" s="139">
        <v>314706.4501538797</v>
      </c>
      <c r="HO91" s="139">
        <v>-34706.450153879705</v>
      </c>
      <c r="HP91" s="139">
        <v>-0.2585407590032</v>
      </c>
      <c r="HW91" s="139">
        <v>66</v>
      </c>
      <c r="HX91" s="139">
        <v>370116.19335038558</v>
      </c>
      <c r="HY91" s="139">
        <v>-15316.193350385583</v>
      </c>
      <c r="HZ91" s="139">
        <v>-9.142946619808881E-2</v>
      </c>
      <c r="JK91" s="139">
        <v>66</v>
      </c>
      <c r="JL91" s="139">
        <v>394667.71255133214</v>
      </c>
      <c r="JM91" s="139">
        <v>-95167.712551332137</v>
      </c>
      <c r="JN91" s="139">
        <v>-0.69569831147902439</v>
      </c>
      <c r="JU91" s="139">
        <v>66</v>
      </c>
      <c r="JV91" s="139">
        <v>378967.06222921098</v>
      </c>
      <c r="JW91" s="139">
        <v>76032.937770789023</v>
      </c>
      <c r="JX91" s="139">
        <v>0.44745175208349958</v>
      </c>
    </row>
    <row r="92" spans="2:284">
      <c r="B92" s="26">
        <v>248000</v>
      </c>
      <c r="C92" s="6">
        <v>4</v>
      </c>
      <c r="D92" s="6">
        <v>3</v>
      </c>
      <c r="E92" s="6">
        <v>1850</v>
      </c>
      <c r="F92" s="6">
        <v>6519</v>
      </c>
      <c r="G92" s="27">
        <v>7</v>
      </c>
      <c r="I92" s="55">
        <v>275000</v>
      </c>
      <c r="J92" s="6">
        <v>4</v>
      </c>
      <c r="K92" s="6">
        <v>1</v>
      </c>
      <c r="L92" s="6">
        <v>2000</v>
      </c>
      <c r="M92" s="6">
        <v>8700</v>
      </c>
      <c r="N92" s="27">
        <v>7</v>
      </c>
      <c r="P92" s="26">
        <v>190000</v>
      </c>
      <c r="Q92" s="57">
        <v>3</v>
      </c>
      <c r="R92" s="6">
        <v>1</v>
      </c>
      <c r="S92" s="6">
        <v>1100</v>
      </c>
      <c r="T92" s="6">
        <v>9452</v>
      </c>
      <c r="U92" s="27">
        <v>6</v>
      </c>
      <c r="W92" s="38">
        <v>315000</v>
      </c>
      <c r="X92" s="34">
        <v>3</v>
      </c>
      <c r="Y92" s="59">
        <v>1</v>
      </c>
      <c r="Z92" s="34">
        <v>1480</v>
      </c>
      <c r="AA92" s="34">
        <v>7500</v>
      </c>
      <c r="AB92" s="39">
        <v>7</v>
      </c>
      <c r="AD92" s="38">
        <v>252000</v>
      </c>
      <c r="AE92" s="34">
        <v>3</v>
      </c>
      <c r="AF92" s="34">
        <v>2</v>
      </c>
      <c r="AG92" s="34">
        <v>1670</v>
      </c>
      <c r="AH92" s="34">
        <v>7881</v>
      </c>
      <c r="AI92" s="62">
        <v>7</v>
      </c>
      <c r="AK92" s="38">
        <v>516500</v>
      </c>
      <c r="AL92" s="34">
        <v>2</v>
      </c>
      <c r="AM92" s="34">
        <v>1</v>
      </c>
      <c r="AN92" s="59">
        <v>1100</v>
      </c>
      <c r="AO92" s="34">
        <v>638</v>
      </c>
      <c r="AP92" s="39">
        <v>9</v>
      </c>
      <c r="AS92" s="38">
        <v>499950</v>
      </c>
      <c r="AT92" s="34">
        <v>3</v>
      </c>
      <c r="AU92" s="34">
        <v>1</v>
      </c>
      <c r="AV92" s="34">
        <v>2060</v>
      </c>
      <c r="AW92" s="59">
        <v>3500</v>
      </c>
      <c r="AX92" s="39">
        <v>7</v>
      </c>
      <c r="BN92" s="38">
        <v>180000</v>
      </c>
      <c r="BO92" s="34">
        <v>2</v>
      </c>
      <c r="BP92" s="59">
        <v>1</v>
      </c>
      <c r="BQ92" s="34">
        <v>770</v>
      </c>
      <c r="BR92" s="34">
        <v>10000</v>
      </c>
      <c r="BS92" s="39">
        <v>6</v>
      </c>
      <c r="BU92" s="38">
        <v>180000</v>
      </c>
      <c r="BV92" s="34">
        <v>2</v>
      </c>
      <c r="BW92" s="59">
        <v>1</v>
      </c>
      <c r="BX92" s="34">
        <v>770</v>
      </c>
      <c r="BY92" s="34">
        <v>10000</v>
      </c>
      <c r="BZ92" s="39">
        <v>6</v>
      </c>
      <c r="CJ92" s="5"/>
      <c r="CK92" s="6"/>
      <c r="CL92" s="6"/>
      <c r="CM92" s="139" t="s">
        <v>102</v>
      </c>
      <c r="CN92" s="139">
        <v>396475</v>
      </c>
      <c r="CO92" s="83"/>
      <c r="CP92" s="83"/>
      <c r="CQ92" s="83"/>
      <c r="CR92" s="6"/>
      <c r="CS92" s="139" t="s">
        <v>102</v>
      </c>
      <c r="CT92" s="139">
        <v>1670</v>
      </c>
      <c r="CU92" s="6"/>
      <c r="CV92" s="6"/>
      <c r="CW92" s="6"/>
      <c r="CX92" s="6"/>
      <c r="CY92" s="6"/>
      <c r="CZ92" s="7"/>
      <c r="DH92" s="5"/>
      <c r="DI92" s="6"/>
      <c r="DJ92" s="6"/>
      <c r="DK92" s="6"/>
      <c r="DL92" s="6"/>
      <c r="DM92" s="6"/>
      <c r="DN92" s="6"/>
      <c r="DO92" s="6"/>
      <c r="DP92" s="6"/>
      <c r="DQ92" s="6"/>
      <c r="DR92" s="6"/>
      <c r="DS92" s="6"/>
      <c r="DT92" s="6"/>
      <c r="DU92" s="6"/>
      <c r="DV92" s="6"/>
      <c r="DW92" s="6"/>
      <c r="DX92" s="6"/>
      <c r="DY92" s="6"/>
      <c r="DZ92" s="6"/>
      <c r="EA92" s="6"/>
      <c r="EB92" s="6"/>
      <c r="EC92" s="6"/>
      <c r="ED92" s="7"/>
      <c r="EF92" s="5"/>
      <c r="EG92" s="6"/>
      <c r="EH92" s="6"/>
      <c r="EI92" s="6"/>
      <c r="EJ92" s="6"/>
      <c r="EK92" s="6"/>
      <c r="EL92" s="6"/>
      <c r="EM92" s="6"/>
      <c r="EN92" s="6"/>
      <c r="EO92" s="6"/>
      <c r="EP92" s="6"/>
      <c r="EQ92" s="6"/>
      <c r="ER92" s="6"/>
      <c r="ES92" s="6"/>
      <c r="ET92" s="6"/>
      <c r="EU92" s="6"/>
      <c r="EV92" s="6"/>
      <c r="EW92" s="6"/>
      <c r="EX92" s="6"/>
      <c r="EY92" s="6"/>
      <c r="EZ92" s="6"/>
      <c r="FA92" s="6"/>
      <c r="FB92" s="6"/>
      <c r="FC92" s="7"/>
      <c r="FJ92" s="100"/>
      <c r="FK92" s="89"/>
      <c r="FL92" s="89">
        <v>2000</v>
      </c>
      <c r="FM92" s="89">
        <v>275000</v>
      </c>
      <c r="FN92" s="145">
        <f t="shared" si="20"/>
        <v>121.44000000000005</v>
      </c>
      <c r="FO92" s="145">
        <f t="shared" si="21"/>
        <v>14747.673600000013</v>
      </c>
      <c r="FP92" s="89">
        <f t="shared" si="17"/>
        <v>-180982.90000000002</v>
      </c>
      <c r="FQ92" s="89">
        <f t="shared" si="18"/>
        <v>32754810092.410007</v>
      </c>
      <c r="FR92" s="89">
        <f t="shared" si="19"/>
        <v>-21978563.376000013</v>
      </c>
      <c r="FS92" s="89"/>
      <c r="FT92" s="89"/>
      <c r="FU92" s="89"/>
      <c r="FV92" s="139"/>
      <c r="FW92" s="139"/>
      <c r="FX92" s="139"/>
      <c r="FY92" s="139"/>
      <c r="GA92" s="139"/>
      <c r="GB92" s="139"/>
      <c r="GH92" s="139">
        <v>67</v>
      </c>
      <c r="GI92" s="139">
        <v>460115.7969134546</v>
      </c>
      <c r="GJ92" s="139">
        <v>64884.2030865454</v>
      </c>
      <c r="GK92" s="139">
        <v>0.49195343820138859</v>
      </c>
      <c r="GS92" s="139">
        <v>67</v>
      </c>
      <c r="GT92" s="139">
        <v>311160.75371541956</v>
      </c>
      <c r="GU92" s="139">
        <v>-9160.7537154195597</v>
      </c>
      <c r="GV92" s="139">
        <v>-6.287025728667868E-2</v>
      </c>
      <c r="HC92" s="139">
        <v>67</v>
      </c>
      <c r="HD92" s="139">
        <v>384362.13479123835</v>
      </c>
      <c r="HE92" s="139">
        <v>40637.86520876165</v>
      </c>
      <c r="HF92" s="139">
        <v>0.24879136358108112</v>
      </c>
      <c r="HM92" s="139">
        <v>67</v>
      </c>
      <c r="HN92" s="139">
        <v>432336.32795975782</v>
      </c>
      <c r="HO92" s="139">
        <v>-152336.32795975782</v>
      </c>
      <c r="HP92" s="139">
        <v>-1.1348077858683991</v>
      </c>
      <c r="HW92" s="139">
        <v>67</v>
      </c>
      <c r="HX92" s="139">
        <v>466632.68112151709</v>
      </c>
      <c r="HY92" s="139">
        <v>-110682.68112151709</v>
      </c>
      <c r="HZ92" s="139">
        <v>-0.66071629032150003</v>
      </c>
      <c r="JK92" s="139">
        <v>67</v>
      </c>
      <c r="JL92" s="139">
        <v>410502.86197527579</v>
      </c>
      <c r="JM92" s="139">
        <v>-110502.86197527579</v>
      </c>
      <c r="JN92" s="139">
        <v>-0.80780185242272018</v>
      </c>
      <c r="JU92" s="139">
        <v>67</v>
      </c>
      <c r="JV92" s="139">
        <v>376289.89344116399</v>
      </c>
      <c r="JW92" s="139">
        <v>78710.106558836007</v>
      </c>
      <c r="JX92" s="139">
        <v>0.46320681692718763</v>
      </c>
    </row>
    <row r="93" spans="2:284">
      <c r="B93" s="26">
        <v>510000</v>
      </c>
      <c r="C93" s="6">
        <v>4</v>
      </c>
      <c r="D93" s="6">
        <v>1</v>
      </c>
      <c r="E93" s="6">
        <v>1060</v>
      </c>
      <c r="F93" s="6">
        <v>7200</v>
      </c>
      <c r="G93" s="27">
        <v>6</v>
      </c>
      <c r="I93" s="55">
        <v>277000</v>
      </c>
      <c r="J93" s="6">
        <v>3</v>
      </c>
      <c r="K93" s="6">
        <v>2</v>
      </c>
      <c r="L93" s="6">
        <v>2160</v>
      </c>
      <c r="M93" s="6">
        <v>9612</v>
      </c>
      <c r="N93" s="27">
        <v>7</v>
      </c>
      <c r="P93" s="26">
        <v>190500</v>
      </c>
      <c r="Q93" s="57">
        <v>3</v>
      </c>
      <c r="R93" s="6">
        <v>2</v>
      </c>
      <c r="S93" s="6">
        <v>1390</v>
      </c>
      <c r="T93" s="6">
        <v>10155</v>
      </c>
      <c r="U93" s="27">
        <v>7</v>
      </c>
      <c r="W93" s="38">
        <v>317000</v>
      </c>
      <c r="X93" s="34">
        <v>3</v>
      </c>
      <c r="Y93" s="59">
        <v>1</v>
      </c>
      <c r="Z93" s="34">
        <v>1390</v>
      </c>
      <c r="AA93" s="34">
        <v>8300</v>
      </c>
      <c r="AB93" s="39">
        <v>7</v>
      </c>
      <c r="AD93" s="38">
        <v>252000</v>
      </c>
      <c r="AE93" s="34">
        <v>3</v>
      </c>
      <c r="AF93" s="34">
        <v>2</v>
      </c>
      <c r="AG93" s="34">
        <v>1670</v>
      </c>
      <c r="AH93" s="34">
        <v>4020</v>
      </c>
      <c r="AI93" s="62">
        <v>7</v>
      </c>
      <c r="AK93" s="38">
        <v>302000</v>
      </c>
      <c r="AL93" s="34">
        <v>3</v>
      </c>
      <c r="AM93" s="34">
        <v>1</v>
      </c>
      <c r="AN93" s="59">
        <v>1110</v>
      </c>
      <c r="AO93" s="34">
        <v>7000</v>
      </c>
      <c r="AP93" s="39">
        <v>7</v>
      </c>
      <c r="AS93" s="38">
        <v>525000</v>
      </c>
      <c r="AT93" s="34">
        <v>2</v>
      </c>
      <c r="AU93" s="34">
        <v>1</v>
      </c>
      <c r="AV93" s="34">
        <v>1530</v>
      </c>
      <c r="AW93" s="59">
        <v>3503</v>
      </c>
      <c r="AX93" s="39">
        <v>7</v>
      </c>
      <c r="BN93" s="38">
        <v>180000</v>
      </c>
      <c r="BO93" s="34">
        <v>2</v>
      </c>
      <c r="BP93" s="59">
        <v>1</v>
      </c>
      <c r="BQ93" s="34">
        <v>960</v>
      </c>
      <c r="BR93" s="34">
        <v>87991</v>
      </c>
      <c r="BS93" s="39">
        <v>5</v>
      </c>
      <c r="BU93" s="38">
        <v>180000</v>
      </c>
      <c r="BV93" s="34">
        <v>2</v>
      </c>
      <c r="BW93" s="59">
        <v>1</v>
      </c>
      <c r="BX93" s="34">
        <v>960</v>
      </c>
      <c r="BY93" s="34">
        <v>87991</v>
      </c>
      <c r="BZ93" s="39">
        <v>5</v>
      </c>
      <c r="CJ93" s="5"/>
      <c r="CK93" s="6"/>
      <c r="CL93" s="6"/>
      <c r="CM93" s="139" t="s">
        <v>103</v>
      </c>
      <c r="CN93" s="139">
        <v>450000</v>
      </c>
      <c r="CO93" s="83"/>
      <c r="CP93" s="83"/>
      <c r="CQ93" s="83"/>
      <c r="CR93" s="6"/>
      <c r="CS93" s="139" t="s">
        <v>103</v>
      </c>
      <c r="CT93" s="139">
        <v>1800</v>
      </c>
      <c r="CU93" s="6"/>
      <c r="CV93" s="6"/>
      <c r="CW93" s="6"/>
      <c r="CX93" s="6"/>
      <c r="CY93" s="6"/>
      <c r="CZ93" s="7"/>
      <c r="DH93" s="5"/>
      <c r="DI93" s="6"/>
      <c r="DJ93" s="6"/>
      <c r="DK93" s="6"/>
      <c r="DL93" s="6"/>
      <c r="DM93" s="6"/>
      <c r="DN93" s="6"/>
      <c r="DO93" s="6"/>
      <c r="DP93" s="6"/>
      <c r="DQ93" s="6"/>
      <c r="DR93" s="6"/>
      <c r="DS93" s="6"/>
      <c r="DT93" s="6"/>
      <c r="DU93" s="6"/>
      <c r="DV93" s="6"/>
      <c r="DW93" s="6"/>
      <c r="DX93" s="6"/>
      <c r="DY93" s="6"/>
      <c r="DZ93" s="6"/>
      <c r="EA93" s="6"/>
      <c r="EB93" s="6"/>
      <c r="EC93" s="6"/>
      <c r="ED93" s="7"/>
      <c r="EF93" s="5"/>
      <c r="EG93" s="6"/>
      <c r="EH93" s="6"/>
      <c r="EI93" s="6"/>
      <c r="EJ93" s="6"/>
      <c r="EK93" s="6"/>
      <c r="EL93" s="6"/>
      <c r="EM93" s="6"/>
      <c r="EN93" s="6"/>
      <c r="EO93" s="6"/>
      <c r="EP93" s="6"/>
      <c r="EQ93" s="6"/>
      <c r="ER93" s="6"/>
      <c r="ES93" s="6"/>
      <c r="ET93" s="6"/>
      <c r="EU93" s="6"/>
      <c r="EV93" s="6"/>
      <c r="EW93" s="6"/>
      <c r="EX93" s="6"/>
      <c r="EY93" s="6"/>
      <c r="EZ93" s="6"/>
      <c r="FA93" s="6"/>
      <c r="FB93" s="6"/>
      <c r="FC93" s="7"/>
      <c r="FJ93" s="100"/>
      <c r="FK93" s="89"/>
      <c r="FL93" s="89">
        <v>2160</v>
      </c>
      <c r="FM93" s="89">
        <v>277000</v>
      </c>
      <c r="FN93" s="145">
        <f t="shared" si="20"/>
        <v>281.44000000000005</v>
      </c>
      <c r="FO93" s="145">
        <f t="shared" si="21"/>
        <v>79208.473600000027</v>
      </c>
      <c r="FP93" s="89">
        <f t="shared" si="17"/>
        <v>-178982.90000000002</v>
      </c>
      <c r="FQ93" s="89">
        <f t="shared" si="18"/>
        <v>32034878492.410007</v>
      </c>
      <c r="FR93" s="89">
        <f t="shared" si="19"/>
        <v>-50372947.376000017</v>
      </c>
      <c r="FS93" s="89"/>
      <c r="FT93" s="89"/>
      <c r="FU93" s="89"/>
      <c r="FV93" s="139"/>
      <c r="FW93" s="139"/>
      <c r="FX93" s="139"/>
      <c r="FY93" s="139"/>
      <c r="GA93" s="139"/>
      <c r="GB93" s="139"/>
      <c r="GH93" s="139">
        <v>68</v>
      </c>
      <c r="GI93" s="139">
        <v>438768.73026878317</v>
      </c>
      <c r="GJ93" s="139">
        <v>106231.26973121683</v>
      </c>
      <c r="GK93" s="139">
        <v>0.80544779626966245</v>
      </c>
      <c r="GS93" s="139">
        <v>68</v>
      </c>
      <c r="GT93" s="139">
        <v>514120.12162453885</v>
      </c>
      <c r="GU93" s="139">
        <v>-212120.12162453885</v>
      </c>
      <c r="GV93" s="139">
        <v>-1.4557804997823309</v>
      </c>
      <c r="HC93" s="139">
        <v>68</v>
      </c>
      <c r="HD93" s="139">
        <v>434108.69432358904</v>
      </c>
      <c r="HE93" s="139">
        <v>-9108.6943235890358</v>
      </c>
      <c r="HF93" s="139">
        <v>-5.5764850578823646E-2</v>
      </c>
      <c r="HM93" s="139">
        <v>68</v>
      </c>
      <c r="HN93" s="139">
        <v>301305.5779987796</v>
      </c>
      <c r="HO93" s="139">
        <v>-18305.577998779598</v>
      </c>
      <c r="HP93" s="139">
        <v>-0.13636479699920279</v>
      </c>
      <c r="HW93" s="139">
        <v>68</v>
      </c>
      <c r="HX93" s="139">
        <v>463360.93577334314</v>
      </c>
      <c r="HY93" s="139">
        <v>-103410.93577334314</v>
      </c>
      <c r="HZ93" s="139">
        <v>-0.61730786759515444</v>
      </c>
      <c r="JK93" s="139">
        <v>68</v>
      </c>
      <c r="JL93" s="139">
        <v>424226.65814269369</v>
      </c>
      <c r="JM93" s="139">
        <v>-124226.65814269369</v>
      </c>
      <c r="JN93" s="139">
        <v>-0.90812602292965638</v>
      </c>
      <c r="JU93" s="139">
        <v>68</v>
      </c>
      <c r="JV93" s="139">
        <v>412833.24739800551</v>
      </c>
      <c r="JW93" s="139">
        <v>47166.752601994493</v>
      </c>
      <c r="JX93" s="139">
        <v>0.2775750445875792</v>
      </c>
    </row>
    <row r="94" spans="2:284">
      <c r="B94" s="26">
        <v>659000</v>
      </c>
      <c r="C94" s="6">
        <v>4</v>
      </c>
      <c r="D94" s="6">
        <v>2</v>
      </c>
      <c r="E94" s="6">
        <v>2090</v>
      </c>
      <c r="F94" s="6">
        <v>10800</v>
      </c>
      <c r="G94" s="27">
        <v>7</v>
      </c>
      <c r="I94" s="55">
        <v>278000</v>
      </c>
      <c r="J94" s="6">
        <v>2</v>
      </c>
      <c r="K94" s="6">
        <v>2</v>
      </c>
      <c r="L94" s="6">
        <v>1610</v>
      </c>
      <c r="M94" s="6">
        <v>1968</v>
      </c>
      <c r="N94" s="27">
        <v>7</v>
      </c>
      <c r="P94" s="26">
        <v>199950</v>
      </c>
      <c r="Q94" s="57">
        <v>3</v>
      </c>
      <c r="R94" s="6">
        <v>1</v>
      </c>
      <c r="S94" s="6">
        <v>1370</v>
      </c>
      <c r="T94" s="6">
        <v>10317</v>
      </c>
      <c r="U94" s="27">
        <v>6</v>
      </c>
      <c r="W94" s="38">
        <v>319950</v>
      </c>
      <c r="X94" s="34">
        <v>2</v>
      </c>
      <c r="Y94" s="59">
        <v>1</v>
      </c>
      <c r="Z94" s="34">
        <v>1240</v>
      </c>
      <c r="AA94" s="34">
        <v>5500</v>
      </c>
      <c r="AB94" s="39">
        <v>6</v>
      </c>
      <c r="AD94" s="38">
        <v>255000</v>
      </c>
      <c r="AE94" s="34">
        <v>3</v>
      </c>
      <c r="AF94" s="34">
        <v>1</v>
      </c>
      <c r="AG94" s="34">
        <v>1710</v>
      </c>
      <c r="AH94" s="34">
        <v>12000</v>
      </c>
      <c r="AI94" s="62">
        <v>7</v>
      </c>
      <c r="AK94" s="38">
        <v>345000</v>
      </c>
      <c r="AL94" s="34">
        <v>3</v>
      </c>
      <c r="AM94" s="34">
        <v>1</v>
      </c>
      <c r="AN94" s="59">
        <v>1110</v>
      </c>
      <c r="AO94" s="34">
        <v>6250</v>
      </c>
      <c r="AP94" s="39">
        <v>7</v>
      </c>
      <c r="AS94" s="38">
        <v>815000</v>
      </c>
      <c r="AT94" s="34">
        <v>3</v>
      </c>
      <c r="AU94" s="34">
        <v>1</v>
      </c>
      <c r="AV94" s="34">
        <v>1940</v>
      </c>
      <c r="AW94" s="59">
        <v>3570</v>
      </c>
      <c r="AX94" s="39">
        <v>8</v>
      </c>
      <c r="BN94" s="38">
        <v>184000</v>
      </c>
      <c r="BO94" s="34">
        <v>3</v>
      </c>
      <c r="BP94" s="59">
        <v>1</v>
      </c>
      <c r="BQ94" s="34">
        <v>1100</v>
      </c>
      <c r="BR94" s="34">
        <v>8680</v>
      </c>
      <c r="BS94" s="39">
        <v>6</v>
      </c>
      <c r="BU94" s="38">
        <v>184000</v>
      </c>
      <c r="BV94" s="34">
        <v>3</v>
      </c>
      <c r="BW94" s="59">
        <v>1</v>
      </c>
      <c r="BX94" s="34">
        <v>1100</v>
      </c>
      <c r="BY94" s="34">
        <v>8680</v>
      </c>
      <c r="BZ94" s="39">
        <v>6</v>
      </c>
      <c r="CJ94" s="5"/>
      <c r="CK94" s="6"/>
      <c r="CL94" s="6"/>
      <c r="CM94" s="139" t="s">
        <v>104</v>
      </c>
      <c r="CN94" s="139">
        <v>182138.60968710316</v>
      </c>
      <c r="CO94" s="142" t="s">
        <v>99</v>
      </c>
      <c r="CP94" s="143" t="s">
        <v>139</v>
      </c>
      <c r="CQ94" s="143" t="s">
        <v>140</v>
      </c>
      <c r="CR94" s="6"/>
      <c r="CS94" s="139" t="s">
        <v>104</v>
      </c>
      <c r="CT94" s="139">
        <v>554.61564715058034</v>
      </c>
      <c r="CU94" s="6"/>
      <c r="CV94" s="6"/>
      <c r="CW94" s="6"/>
      <c r="CX94" s="6"/>
      <c r="CY94" s="6"/>
      <c r="CZ94" s="7"/>
      <c r="DH94" s="5"/>
      <c r="DI94" s="6"/>
      <c r="DJ94" s="6"/>
      <c r="DK94" s="6"/>
      <c r="DL94" s="6"/>
      <c r="DM94" s="6"/>
      <c r="DN94" s="6"/>
      <c r="DO94" s="6"/>
      <c r="DP94" s="6"/>
      <c r="DQ94" s="6"/>
      <c r="DR94" s="6"/>
      <c r="DS94" s="6"/>
      <c r="DT94" s="6"/>
      <c r="DU94" s="6"/>
      <c r="DV94" s="6"/>
      <c r="DW94" s="6"/>
      <c r="DX94" s="6"/>
      <c r="DY94" s="6"/>
      <c r="DZ94" s="6"/>
      <c r="EA94" s="6"/>
      <c r="EB94" s="6"/>
      <c r="EC94" s="6"/>
      <c r="ED94" s="7"/>
      <c r="EF94" s="5"/>
      <c r="EG94" s="6"/>
      <c r="EH94" s="6"/>
      <c r="EI94" s="6"/>
      <c r="EJ94" s="6"/>
      <c r="EK94" s="6"/>
      <c r="EL94" s="6"/>
      <c r="EM94" s="6"/>
      <c r="EN94" s="6"/>
      <c r="EO94" s="6"/>
      <c r="EP94" s="6"/>
      <c r="EQ94" s="6"/>
      <c r="ER94" s="6"/>
      <c r="ES94" s="6"/>
      <c r="ET94" s="6"/>
      <c r="EU94" s="6"/>
      <c r="EV94" s="6"/>
      <c r="EW94" s="6"/>
      <c r="EX94" s="6"/>
      <c r="EY94" s="6"/>
      <c r="EZ94" s="6"/>
      <c r="FA94" s="6"/>
      <c r="FB94" s="6"/>
      <c r="FC94" s="7"/>
      <c r="FJ94" s="100"/>
      <c r="FK94" s="89"/>
      <c r="FL94" s="89">
        <v>1610</v>
      </c>
      <c r="FM94" s="89">
        <v>278000</v>
      </c>
      <c r="FN94" s="145">
        <f t="shared" si="20"/>
        <v>-268.55999999999995</v>
      </c>
      <c r="FO94" s="145">
        <f t="shared" si="21"/>
        <v>72124.473599999968</v>
      </c>
      <c r="FP94" s="89">
        <f t="shared" si="17"/>
        <v>-177982.90000000002</v>
      </c>
      <c r="FQ94" s="89">
        <f t="shared" si="18"/>
        <v>31677912692.410007</v>
      </c>
      <c r="FR94" s="89">
        <f t="shared" si="19"/>
        <v>47799087.623999998</v>
      </c>
      <c r="FS94" s="89"/>
      <c r="FT94" s="89"/>
      <c r="FU94" s="89"/>
      <c r="FV94" s="139"/>
      <c r="FW94" s="139"/>
      <c r="FX94" s="139"/>
      <c r="FY94" s="139"/>
      <c r="GA94" s="139"/>
      <c r="GB94" s="139"/>
      <c r="GH94" s="139">
        <v>69</v>
      </c>
      <c r="GI94" s="139">
        <v>332033.39704542595</v>
      </c>
      <c r="GJ94" s="139">
        <v>218466.60295457405</v>
      </c>
      <c r="GK94" s="139">
        <v>1.6564185324481051</v>
      </c>
      <c r="GS94" s="139">
        <v>69</v>
      </c>
      <c r="GT94" s="139">
        <v>460917.18052214832</v>
      </c>
      <c r="GU94" s="139">
        <v>-154917.18052214832</v>
      </c>
      <c r="GV94" s="139">
        <v>-1.0631966866613047</v>
      </c>
      <c r="HC94" s="139">
        <v>69</v>
      </c>
      <c r="HD94" s="139">
        <v>742537.36342416354</v>
      </c>
      <c r="HE94" s="139">
        <v>-312637.36342416354</v>
      </c>
      <c r="HF94" s="139">
        <v>-1.9140148123706491</v>
      </c>
      <c r="HM94" s="139">
        <v>69</v>
      </c>
      <c r="HN94" s="139">
        <v>275992.81948359066</v>
      </c>
      <c r="HO94" s="139">
        <v>9007.1805164093385</v>
      </c>
      <c r="HP94" s="139">
        <v>6.7097708837012424E-2</v>
      </c>
      <c r="HW94" s="139">
        <v>69</v>
      </c>
      <c r="HX94" s="139">
        <v>638399.31190064934</v>
      </c>
      <c r="HY94" s="139">
        <v>-278449.31190064934</v>
      </c>
      <c r="HZ94" s="139">
        <v>-1.6621931682300546</v>
      </c>
      <c r="JK94" s="139">
        <v>69</v>
      </c>
      <c r="JL94" s="139">
        <v>342939.55776644946</v>
      </c>
      <c r="JM94" s="139">
        <v>-40939.557766449463</v>
      </c>
      <c r="JN94" s="139">
        <v>-0.29927777443903891</v>
      </c>
      <c r="JU94" s="139">
        <v>69</v>
      </c>
      <c r="JV94" s="139">
        <v>511486.91723753739</v>
      </c>
      <c r="JW94" s="139">
        <v>-46486.917237537389</v>
      </c>
      <c r="JX94" s="139">
        <v>-0.27357423212559479</v>
      </c>
    </row>
    <row r="95" spans="2:284">
      <c r="B95" s="26">
        <v>240000</v>
      </c>
      <c r="C95" s="6">
        <v>4</v>
      </c>
      <c r="D95" s="6">
        <v>1</v>
      </c>
      <c r="E95" s="6">
        <v>1420</v>
      </c>
      <c r="F95" s="6">
        <v>5382</v>
      </c>
      <c r="G95" s="27">
        <v>5</v>
      </c>
      <c r="I95" s="55">
        <v>278500</v>
      </c>
      <c r="J95" s="6">
        <v>4</v>
      </c>
      <c r="K95" s="6">
        <v>2</v>
      </c>
      <c r="L95" s="6">
        <v>1940</v>
      </c>
      <c r="M95" s="6">
        <v>6206</v>
      </c>
      <c r="N95" s="27">
        <v>7</v>
      </c>
      <c r="P95" s="26">
        <v>202500</v>
      </c>
      <c r="Q95" s="57">
        <v>3</v>
      </c>
      <c r="R95" s="6">
        <v>1</v>
      </c>
      <c r="S95" s="6">
        <v>1120</v>
      </c>
      <c r="T95" s="6">
        <v>8576</v>
      </c>
      <c r="U95" s="27">
        <v>6</v>
      </c>
      <c r="W95" s="38">
        <v>319950</v>
      </c>
      <c r="X95" s="34">
        <v>2</v>
      </c>
      <c r="Y95" s="59">
        <v>1</v>
      </c>
      <c r="Z95" s="34">
        <v>920</v>
      </c>
      <c r="AA95" s="34">
        <v>8341</v>
      </c>
      <c r="AB95" s="39">
        <v>7</v>
      </c>
      <c r="AD95" s="38">
        <v>259000</v>
      </c>
      <c r="AE95" s="34">
        <v>4</v>
      </c>
      <c r="AF95" s="34">
        <v>1</v>
      </c>
      <c r="AG95" s="34">
        <v>1260</v>
      </c>
      <c r="AH95" s="34">
        <v>7248</v>
      </c>
      <c r="AI95" s="62">
        <v>7</v>
      </c>
      <c r="AK95" s="38">
        <v>369950</v>
      </c>
      <c r="AL95" s="34">
        <v>3</v>
      </c>
      <c r="AM95" s="34">
        <v>1</v>
      </c>
      <c r="AN95" s="59">
        <v>1110</v>
      </c>
      <c r="AO95" s="34">
        <v>7603</v>
      </c>
      <c r="AP95" s="39">
        <v>7</v>
      </c>
      <c r="AS95" s="38">
        <v>402500</v>
      </c>
      <c r="AT95" s="34">
        <v>4</v>
      </c>
      <c r="AU95" s="34">
        <v>1</v>
      </c>
      <c r="AV95" s="34">
        <v>1270</v>
      </c>
      <c r="AW95" s="59">
        <v>3630</v>
      </c>
      <c r="AX95" s="39">
        <v>7</v>
      </c>
      <c r="BN95" s="38">
        <v>185000</v>
      </c>
      <c r="BO95" s="34">
        <v>3</v>
      </c>
      <c r="BP95" s="59">
        <v>1</v>
      </c>
      <c r="BQ95" s="34">
        <v>1080</v>
      </c>
      <c r="BR95" s="34">
        <v>9262</v>
      </c>
      <c r="BS95" s="39">
        <v>7</v>
      </c>
      <c r="BU95" s="38">
        <v>185000</v>
      </c>
      <c r="BV95" s="34">
        <v>3</v>
      </c>
      <c r="BW95" s="59">
        <v>1</v>
      </c>
      <c r="BX95" s="34">
        <v>1080</v>
      </c>
      <c r="BY95" s="34">
        <v>9262</v>
      </c>
      <c r="BZ95" s="39">
        <v>7</v>
      </c>
      <c r="CJ95" s="5"/>
      <c r="CK95" s="6"/>
      <c r="CL95" s="6"/>
      <c r="CM95" s="139" t="s">
        <v>105</v>
      </c>
      <c r="CN95" s="139">
        <v>33174473138.750912</v>
      </c>
      <c r="CO95" s="142">
        <v>22687.99551146337</v>
      </c>
      <c r="CP95" s="83">
        <f>SUM(CN90-CO95)</f>
        <v>412672.06848853664</v>
      </c>
      <c r="CQ95" s="83">
        <f>SUM(CN90+CO95)</f>
        <v>458048.05951146339</v>
      </c>
      <c r="CR95" s="6"/>
      <c r="CS95" s="139" t="s">
        <v>105</v>
      </c>
      <c r="CT95" s="139">
        <v>307598.51606425701</v>
      </c>
      <c r="CU95" s="139" t="s">
        <v>99</v>
      </c>
      <c r="CV95" s="96" t="s">
        <v>139</v>
      </c>
      <c r="CW95" s="96" t="s">
        <v>140</v>
      </c>
      <c r="CX95" s="6"/>
      <c r="CY95" s="6"/>
      <c r="CZ95" s="7"/>
      <c r="DH95" s="5"/>
      <c r="DI95" s="6"/>
      <c r="DJ95" s="6"/>
      <c r="DK95" s="6"/>
      <c r="DL95" s="6"/>
      <c r="DM95" s="6"/>
      <c r="DN95" s="6"/>
      <c r="DO95" s="6"/>
      <c r="DP95" s="6"/>
      <c r="DQ95" s="6"/>
      <c r="DR95" s="6"/>
      <c r="DS95" s="6"/>
      <c r="DT95" s="6"/>
      <c r="DU95" s="6"/>
      <c r="DV95" s="6"/>
      <c r="DW95" s="6"/>
      <c r="DX95" s="6"/>
      <c r="DY95" s="6"/>
      <c r="DZ95" s="6"/>
      <c r="EA95" s="6"/>
      <c r="EB95" s="6"/>
      <c r="EC95" s="6"/>
      <c r="ED95" s="7"/>
      <c r="EF95" s="5"/>
      <c r="EG95" s="6"/>
      <c r="EH95" s="6"/>
      <c r="EI95" s="6"/>
      <c r="EJ95" s="6"/>
      <c r="EK95" s="6"/>
      <c r="EL95" s="6"/>
      <c r="EM95" s="6"/>
      <c r="EN95" s="6"/>
      <c r="EO95" s="6"/>
      <c r="EP95" s="6"/>
      <c r="EQ95" s="6"/>
      <c r="ER95" s="6"/>
      <c r="ES95" s="6"/>
      <c r="ET95" s="6"/>
      <c r="EU95" s="6"/>
      <c r="EV95" s="6"/>
      <c r="EW95" s="6"/>
      <c r="EX95" s="6"/>
      <c r="EY95" s="6"/>
      <c r="EZ95" s="6"/>
      <c r="FA95" s="6"/>
      <c r="FB95" s="6"/>
      <c r="FC95" s="7"/>
      <c r="FJ95" s="100"/>
      <c r="FK95" s="89"/>
      <c r="FL95" s="89">
        <v>1940</v>
      </c>
      <c r="FM95" s="89">
        <v>278500</v>
      </c>
      <c r="FN95" s="145">
        <f t="shared" si="20"/>
        <v>61.440000000000055</v>
      </c>
      <c r="FO95" s="145">
        <f t="shared" si="21"/>
        <v>3774.8736000000067</v>
      </c>
      <c r="FP95" s="89">
        <f t="shared" si="17"/>
        <v>-177482.90000000002</v>
      </c>
      <c r="FQ95" s="89">
        <f t="shared" si="18"/>
        <v>31500179792.410007</v>
      </c>
      <c r="FR95" s="89">
        <f t="shared" si="19"/>
        <v>-10904549.376000011</v>
      </c>
      <c r="FS95" s="89"/>
      <c r="FT95" s="89"/>
      <c r="FU95" s="89"/>
      <c r="FV95" s="139"/>
      <c r="FW95" s="139"/>
      <c r="FX95" s="139"/>
      <c r="FY95" s="139"/>
      <c r="GA95" s="139"/>
      <c r="GB95" s="139"/>
      <c r="GH95" s="139">
        <v>70</v>
      </c>
      <c r="GI95" s="139">
        <v>434499.31693984888</v>
      </c>
      <c r="GJ95" s="139">
        <v>165500.68306015112</v>
      </c>
      <c r="GK95" s="139">
        <v>1.2548297764791827</v>
      </c>
      <c r="GS95" s="139">
        <v>70</v>
      </c>
      <c r="GT95" s="139">
        <v>319042.67091577372</v>
      </c>
      <c r="GU95" s="139">
        <v>-9042.6709157737205</v>
      </c>
      <c r="GV95" s="139">
        <v>-6.2059854974217295E-2</v>
      </c>
      <c r="HC95" s="139">
        <v>70</v>
      </c>
      <c r="HD95" s="139">
        <v>503753.87766888004</v>
      </c>
      <c r="HE95" s="139">
        <v>-73803.877668880043</v>
      </c>
      <c r="HF95" s="139">
        <v>-0.45183887658678273</v>
      </c>
      <c r="HM95" s="139">
        <v>70</v>
      </c>
      <c r="HN95" s="139">
        <v>407023.56944456883</v>
      </c>
      <c r="HO95" s="139">
        <v>-122023.56944456883</v>
      </c>
      <c r="HP95" s="139">
        <v>-0.90899720716472843</v>
      </c>
      <c r="HW95" s="139">
        <v>70</v>
      </c>
      <c r="HX95" s="139">
        <v>486263.15321056073</v>
      </c>
      <c r="HY95" s="139">
        <v>-126263.15321056073</v>
      </c>
      <c r="HZ95" s="139">
        <v>-0.75372335895971487</v>
      </c>
      <c r="JK95" s="139">
        <v>70</v>
      </c>
      <c r="JL95" s="139">
        <v>500235.37537762325</v>
      </c>
      <c r="JM95" s="139">
        <v>-195335.37537762325</v>
      </c>
      <c r="JN95" s="139">
        <v>-1.4279474327917074</v>
      </c>
      <c r="JU95" s="139">
        <v>70</v>
      </c>
      <c r="JV95" s="139">
        <v>693534.39482473326</v>
      </c>
      <c r="JW95" s="139">
        <v>-224534.39482473326</v>
      </c>
      <c r="JX95" s="139">
        <v>-1.3213787512750022</v>
      </c>
    </row>
    <row r="96" spans="2:284">
      <c r="B96" s="26">
        <v>414250</v>
      </c>
      <c r="C96" s="6">
        <v>4</v>
      </c>
      <c r="D96" s="6">
        <v>1</v>
      </c>
      <c r="E96" s="6">
        <v>1640</v>
      </c>
      <c r="F96" s="6">
        <v>13566</v>
      </c>
      <c r="G96" s="27">
        <v>7</v>
      </c>
      <c r="I96" s="55">
        <v>279000</v>
      </c>
      <c r="J96" s="6">
        <v>2</v>
      </c>
      <c r="K96" s="6">
        <v>1</v>
      </c>
      <c r="L96" s="6">
        <v>670</v>
      </c>
      <c r="M96" s="6">
        <v>6300</v>
      </c>
      <c r="N96" s="27">
        <v>6</v>
      </c>
      <c r="P96" s="26">
        <v>212000</v>
      </c>
      <c r="Q96" s="57">
        <v>3</v>
      </c>
      <c r="R96" s="6">
        <v>1</v>
      </c>
      <c r="S96" s="6">
        <v>1040</v>
      </c>
      <c r="T96" s="6">
        <v>6800</v>
      </c>
      <c r="U96" s="27">
        <v>6</v>
      </c>
      <c r="W96" s="38">
        <v>320000</v>
      </c>
      <c r="X96" s="34">
        <v>3</v>
      </c>
      <c r="Y96" s="59">
        <v>1</v>
      </c>
      <c r="Z96" s="34">
        <v>1400</v>
      </c>
      <c r="AA96" s="34">
        <v>9000</v>
      </c>
      <c r="AB96" s="39">
        <v>7</v>
      </c>
      <c r="AD96" s="38">
        <v>259950</v>
      </c>
      <c r="AE96" s="34">
        <v>3</v>
      </c>
      <c r="AF96" s="34">
        <v>2</v>
      </c>
      <c r="AG96" s="34">
        <v>1010</v>
      </c>
      <c r="AH96" s="34">
        <v>7896</v>
      </c>
      <c r="AI96" s="62">
        <v>7</v>
      </c>
      <c r="AK96" s="38">
        <v>202500</v>
      </c>
      <c r="AL96" s="34">
        <v>3</v>
      </c>
      <c r="AM96" s="34">
        <v>1</v>
      </c>
      <c r="AN96" s="59">
        <v>1120</v>
      </c>
      <c r="AO96" s="34">
        <v>8576</v>
      </c>
      <c r="AP96" s="39">
        <v>6</v>
      </c>
      <c r="AS96" s="38">
        <v>599000</v>
      </c>
      <c r="AT96" s="34">
        <v>4</v>
      </c>
      <c r="AU96" s="34">
        <v>2</v>
      </c>
      <c r="AV96" s="34">
        <v>2120</v>
      </c>
      <c r="AW96" s="59">
        <v>3640</v>
      </c>
      <c r="AX96" s="39">
        <v>8</v>
      </c>
      <c r="BN96" s="38">
        <v>185000</v>
      </c>
      <c r="BO96" s="34">
        <v>4</v>
      </c>
      <c r="BP96" s="59">
        <v>1</v>
      </c>
      <c r="BQ96" s="34">
        <v>1490</v>
      </c>
      <c r="BR96" s="34">
        <v>6600</v>
      </c>
      <c r="BS96" s="39">
        <v>7</v>
      </c>
      <c r="BU96" s="38">
        <v>185000</v>
      </c>
      <c r="BV96" s="34">
        <v>4</v>
      </c>
      <c r="BW96" s="59">
        <v>1</v>
      </c>
      <c r="BX96" s="34">
        <v>1490</v>
      </c>
      <c r="BY96" s="34">
        <v>6600</v>
      </c>
      <c r="BZ96" s="39">
        <v>7</v>
      </c>
      <c r="CJ96" s="5"/>
      <c r="CK96" s="6"/>
      <c r="CL96" s="6"/>
      <c r="CM96" s="139" t="s">
        <v>106</v>
      </c>
      <c r="CN96" s="139">
        <v>4.091024552321576E-2</v>
      </c>
      <c r="CO96" s="83"/>
      <c r="CP96" s="83"/>
      <c r="CQ96" s="83"/>
      <c r="CR96" s="6"/>
      <c r="CS96" s="139" t="s">
        <v>106</v>
      </c>
      <c r="CT96" s="139">
        <v>1.7893030564427534</v>
      </c>
      <c r="CU96" s="141">
        <v>69.085392354516813</v>
      </c>
      <c r="CV96" s="68">
        <f>SUM(CT90-CU96)</f>
        <v>1671.2146076454831</v>
      </c>
      <c r="CW96" s="68">
        <f>SUM(CT90+CU96)</f>
        <v>1809.3853923545169</v>
      </c>
      <c r="CX96" s="6"/>
      <c r="CY96" s="6"/>
      <c r="CZ96" s="7"/>
      <c r="DH96" s="5"/>
      <c r="DI96" s="6"/>
      <c r="DJ96" s="6"/>
      <c r="DK96" s="6"/>
      <c r="DL96" s="6"/>
      <c r="DM96" s="6"/>
      <c r="DN96" s="6"/>
      <c r="DO96" s="6"/>
      <c r="DP96" s="6"/>
      <c r="DQ96" s="6"/>
      <c r="DR96" s="6"/>
      <c r="DS96" s="6"/>
      <c r="DT96" s="6"/>
      <c r="DU96" s="6"/>
      <c r="DV96" s="6"/>
      <c r="DW96" s="6"/>
      <c r="DX96" s="6"/>
      <c r="DY96" s="6"/>
      <c r="DZ96" s="6"/>
      <c r="EA96" s="6"/>
      <c r="EB96" s="6"/>
      <c r="EC96" s="6"/>
      <c r="ED96" s="7"/>
      <c r="EF96" s="5"/>
      <c r="EG96" s="6"/>
      <c r="EH96" s="6"/>
      <c r="EI96" s="6"/>
      <c r="EJ96" s="6"/>
      <c r="EK96" s="6"/>
      <c r="EL96" s="6"/>
      <c r="EM96" s="6"/>
      <c r="EN96" s="6"/>
      <c r="EO96" s="6"/>
      <c r="EP96" s="6"/>
      <c r="EQ96" s="6"/>
      <c r="ER96" s="6"/>
      <c r="ES96" s="6"/>
      <c r="ET96" s="6"/>
      <c r="EU96" s="6"/>
      <c r="EV96" s="6"/>
      <c r="EW96" s="6"/>
      <c r="EX96" s="6"/>
      <c r="EY96" s="6"/>
      <c r="EZ96" s="6"/>
      <c r="FA96" s="6"/>
      <c r="FB96" s="6"/>
      <c r="FC96" s="7"/>
      <c r="FJ96" s="100"/>
      <c r="FK96" s="89"/>
      <c r="FL96" s="89">
        <v>670</v>
      </c>
      <c r="FM96" s="89">
        <v>279000</v>
      </c>
      <c r="FN96" s="145">
        <f t="shared" si="20"/>
        <v>-1208.56</v>
      </c>
      <c r="FO96" s="145">
        <f t="shared" si="21"/>
        <v>1460617.2736</v>
      </c>
      <c r="FP96" s="89">
        <f t="shared" si="17"/>
        <v>-176982.90000000002</v>
      </c>
      <c r="FQ96" s="89">
        <f t="shared" si="18"/>
        <v>31322946892.410007</v>
      </c>
      <c r="FR96" s="89">
        <f t="shared" si="19"/>
        <v>213894453.62400001</v>
      </c>
      <c r="FS96" s="89"/>
      <c r="FT96" s="89"/>
      <c r="FU96" s="89"/>
      <c r="FV96" s="139"/>
      <c r="FW96" s="139"/>
      <c r="FX96" s="139"/>
      <c r="FY96" s="139"/>
      <c r="GA96" s="139"/>
      <c r="GB96" s="139"/>
      <c r="GH96" s="139">
        <v>71</v>
      </c>
      <c r="GI96" s="139">
        <v>408882.83696624317</v>
      </c>
      <c r="GJ96" s="139">
        <v>191117.16303375683</v>
      </c>
      <c r="GK96" s="139">
        <v>1.4490544844689393</v>
      </c>
      <c r="GS96" s="139">
        <v>71</v>
      </c>
      <c r="GT96" s="139">
        <v>330865.5467163049</v>
      </c>
      <c r="GU96" s="139">
        <v>-20865.546716304903</v>
      </c>
      <c r="GV96" s="139">
        <v>-0.14320025744969192</v>
      </c>
      <c r="HC96" s="139">
        <v>71</v>
      </c>
      <c r="HD96" s="139">
        <v>359488.85502506298</v>
      </c>
      <c r="HE96" s="139">
        <v>75511.144974937022</v>
      </c>
      <c r="HF96" s="139">
        <v>0.46229103392549392</v>
      </c>
      <c r="HM96" s="139">
        <v>71</v>
      </c>
      <c r="HN96" s="139">
        <v>485939.81658015802</v>
      </c>
      <c r="HO96" s="139">
        <v>-200939.81658015802</v>
      </c>
      <c r="HP96" s="139">
        <v>-1.4968725543021411</v>
      </c>
      <c r="HW96" s="139">
        <v>71</v>
      </c>
      <c r="HX96" s="139">
        <v>572964.40493717045</v>
      </c>
      <c r="HY96" s="139">
        <v>-212964.40493717045</v>
      </c>
      <c r="HZ96" s="139">
        <v>-1.2712833676854136</v>
      </c>
      <c r="JK96" s="139">
        <v>71</v>
      </c>
      <c r="JL96" s="139">
        <v>361941.73707518191</v>
      </c>
      <c r="JM96" s="139">
        <v>-56941.737075181911</v>
      </c>
      <c r="JN96" s="139">
        <v>-0.4162574603704931</v>
      </c>
      <c r="JU96" s="139">
        <v>71</v>
      </c>
      <c r="JV96" s="139">
        <v>527549.92996581946</v>
      </c>
      <c r="JW96" s="139">
        <v>-57549.929965819465</v>
      </c>
      <c r="JX96" s="139">
        <v>-0.33867975841098935</v>
      </c>
    </row>
    <row r="97" spans="2:284">
      <c r="B97" s="26">
        <v>359950</v>
      </c>
      <c r="C97" s="6">
        <v>4</v>
      </c>
      <c r="D97" s="6">
        <v>2</v>
      </c>
      <c r="E97" s="6">
        <v>3010</v>
      </c>
      <c r="F97" s="6">
        <v>5701</v>
      </c>
      <c r="G97" s="27">
        <v>8</v>
      </c>
      <c r="I97" s="55">
        <v>279000</v>
      </c>
      <c r="J97" s="6">
        <v>4</v>
      </c>
      <c r="K97" s="6">
        <v>2</v>
      </c>
      <c r="L97" s="6">
        <v>1980</v>
      </c>
      <c r="M97" s="6">
        <v>10051</v>
      </c>
      <c r="N97" s="27">
        <v>7</v>
      </c>
      <c r="P97" s="26">
        <v>215000</v>
      </c>
      <c r="Q97" s="57">
        <v>3</v>
      </c>
      <c r="R97" s="6">
        <v>1</v>
      </c>
      <c r="S97" s="6">
        <v>1770</v>
      </c>
      <c r="T97" s="6">
        <v>29004</v>
      </c>
      <c r="U97" s="27">
        <v>8</v>
      </c>
      <c r="W97" s="38">
        <v>322000</v>
      </c>
      <c r="X97" s="34">
        <v>3</v>
      </c>
      <c r="Y97" s="59">
        <v>1</v>
      </c>
      <c r="Z97" s="34">
        <v>1380</v>
      </c>
      <c r="AA97" s="34">
        <v>5864</v>
      </c>
      <c r="AB97" s="39">
        <v>7</v>
      </c>
      <c r="AD97" s="38">
        <v>260000</v>
      </c>
      <c r="AE97" s="34">
        <v>3</v>
      </c>
      <c r="AF97" s="34">
        <v>2</v>
      </c>
      <c r="AG97" s="34">
        <v>1920</v>
      </c>
      <c r="AH97" s="34">
        <v>7415</v>
      </c>
      <c r="AI97" s="62">
        <v>7</v>
      </c>
      <c r="AK97" s="38">
        <v>219900</v>
      </c>
      <c r="AL97" s="34">
        <v>4</v>
      </c>
      <c r="AM97" s="34">
        <v>1</v>
      </c>
      <c r="AN97" s="59">
        <v>1120</v>
      </c>
      <c r="AO97" s="34">
        <v>5427</v>
      </c>
      <c r="AP97" s="39">
        <v>6</v>
      </c>
      <c r="AS97" s="38">
        <v>470000</v>
      </c>
      <c r="AT97" s="34">
        <v>4</v>
      </c>
      <c r="AU97" s="34">
        <v>2</v>
      </c>
      <c r="AV97" s="34">
        <v>1500</v>
      </c>
      <c r="AW97" s="59">
        <v>3659</v>
      </c>
      <c r="AX97" s="39">
        <v>7</v>
      </c>
      <c r="BN97" s="38">
        <v>190000</v>
      </c>
      <c r="BO97" s="34">
        <v>3</v>
      </c>
      <c r="BP97" s="59">
        <v>1</v>
      </c>
      <c r="BQ97" s="34">
        <v>1100</v>
      </c>
      <c r="BR97" s="34">
        <v>9452</v>
      </c>
      <c r="BS97" s="39">
        <v>6</v>
      </c>
      <c r="BU97" s="38">
        <v>190000</v>
      </c>
      <c r="BV97" s="34">
        <v>3</v>
      </c>
      <c r="BW97" s="59">
        <v>1</v>
      </c>
      <c r="BX97" s="34">
        <v>1100</v>
      </c>
      <c r="BY97" s="34">
        <v>9452</v>
      </c>
      <c r="BZ97" s="39">
        <v>6</v>
      </c>
      <c r="CJ97" s="5"/>
      <c r="CK97" s="6"/>
      <c r="CL97" s="6"/>
      <c r="CM97" s="139" t="s">
        <v>107</v>
      </c>
      <c r="CN97" s="139">
        <v>0.82566087535135979</v>
      </c>
      <c r="CO97" s="83"/>
      <c r="CP97" s="83"/>
      <c r="CQ97" s="83"/>
      <c r="CR97" s="6"/>
      <c r="CS97" s="139" t="s">
        <v>107</v>
      </c>
      <c r="CT97" s="139">
        <v>1.162007320278283</v>
      </c>
      <c r="CU97" s="6"/>
      <c r="CV97" s="6"/>
      <c r="CW97" s="6"/>
      <c r="CX97" s="6"/>
      <c r="CY97" s="6"/>
      <c r="CZ97" s="7"/>
      <c r="DH97" s="5"/>
      <c r="DI97" s="6"/>
      <c r="DJ97" s="6"/>
      <c r="DK97" s="6"/>
      <c r="DL97" s="6"/>
      <c r="DM97" s="6"/>
      <c r="DN97" s="6"/>
      <c r="DO97" s="6"/>
      <c r="DP97" s="6"/>
      <c r="DQ97" s="6"/>
      <c r="DR97" s="6"/>
      <c r="DS97" s="6"/>
      <c r="DT97" s="6"/>
      <c r="DU97" s="6"/>
      <c r="DV97" s="6"/>
      <c r="DW97" s="6"/>
      <c r="DX97" s="6"/>
      <c r="DY97" s="6"/>
      <c r="DZ97" s="6"/>
      <c r="EA97" s="6"/>
      <c r="EB97" s="6"/>
      <c r="EC97" s="6"/>
      <c r="ED97" s="7"/>
      <c r="EF97" s="5"/>
      <c r="EG97" s="6"/>
      <c r="EH97" s="6"/>
      <c r="EI97" s="6"/>
      <c r="EJ97" s="6"/>
      <c r="EK97" s="6"/>
      <c r="EL97" s="6"/>
      <c r="EM97" s="6"/>
      <c r="EN97" s="6"/>
      <c r="EO97" s="6"/>
      <c r="EP97" s="6"/>
      <c r="EQ97" s="6"/>
      <c r="ER97" s="6"/>
      <c r="ES97" s="6"/>
      <c r="ET97" s="6"/>
      <c r="EU97" s="6"/>
      <c r="EV97" s="6"/>
      <c r="EW97" s="6"/>
      <c r="EX97" s="6"/>
      <c r="EY97" s="6"/>
      <c r="EZ97" s="6"/>
      <c r="FA97" s="6"/>
      <c r="FB97" s="6"/>
      <c r="FC97" s="7"/>
      <c r="FJ97" s="100"/>
      <c r="FK97" s="89"/>
      <c r="FL97" s="89">
        <v>1980</v>
      </c>
      <c r="FM97" s="89">
        <v>279000</v>
      </c>
      <c r="FN97" s="145">
        <f t="shared" si="20"/>
        <v>101.44000000000005</v>
      </c>
      <c r="FO97" s="145">
        <f t="shared" si="21"/>
        <v>10290.073600000011</v>
      </c>
      <c r="FP97" s="89">
        <f t="shared" si="17"/>
        <v>-176982.90000000002</v>
      </c>
      <c r="FQ97" s="89">
        <f t="shared" si="18"/>
        <v>31322946892.410007</v>
      </c>
      <c r="FR97" s="89">
        <f t="shared" si="19"/>
        <v>-17953145.376000013</v>
      </c>
      <c r="FS97" s="89"/>
      <c r="FT97" s="89"/>
      <c r="FU97" s="89"/>
      <c r="FV97" s="139"/>
      <c r="FW97" s="139"/>
      <c r="FX97" s="139"/>
      <c r="FY97" s="139"/>
      <c r="GA97" s="139"/>
      <c r="GB97" s="139"/>
      <c r="GH97" s="139">
        <v>72</v>
      </c>
      <c r="GI97" s="139">
        <v>754705.31660992047</v>
      </c>
      <c r="GJ97" s="139">
        <v>-134705.31660992047</v>
      </c>
      <c r="GK97" s="139">
        <v>-1.0213386386493002</v>
      </c>
      <c r="GS97" s="139">
        <v>72</v>
      </c>
      <c r="GT97" s="139">
        <v>439241.90822117444</v>
      </c>
      <c r="GU97" s="139">
        <v>-129241.90822117444</v>
      </c>
      <c r="GV97" s="139">
        <v>-0.88698728014154515</v>
      </c>
      <c r="HC97" s="139">
        <v>72</v>
      </c>
      <c r="HD97" s="139">
        <v>432450.47567251069</v>
      </c>
      <c r="HE97" s="139">
        <v>4549.5243274893146</v>
      </c>
      <c r="HF97" s="139">
        <v>2.7852899143858821E-2</v>
      </c>
      <c r="HM97" s="139">
        <v>72</v>
      </c>
      <c r="HN97" s="139">
        <v>407023.56944456883</v>
      </c>
      <c r="HO97" s="139">
        <v>-121023.56944456883</v>
      </c>
      <c r="HP97" s="139">
        <v>-0.90154784954224343</v>
      </c>
      <c r="HW97" s="139">
        <v>72</v>
      </c>
      <c r="HX97" s="139">
        <v>368480.32067629858</v>
      </c>
      <c r="HY97" s="139">
        <v>1469.6793237014208</v>
      </c>
      <c r="HZ97" s="139">
        <v>8.7731979464078964E-3</v>
      </c>
      <c r="JK97" s="139">
        <v>72</v>
      </c>
      <c r="JL97" s="139">
        <v>423170.98151443072</v>
      </c>
      <c r="JM97" s="139">
        <v>-117170.98151443072</v>
      </c>
      <c r="JN97" s="139">
        <v>-0.85654737104205403</v>
      </c>
      <c r="JU97" s="139">
        <v>72</v>
      </c>
      <c r="JV97" s="139">
        <v>535581.43632996036</v>
      </c>
      <c r="JW97" s="139">
        <v>-60581.436329960357</v>
      </c>
      <c r="JX97" s="139">
        <v>-0.35652009016531827</v>
      </c>
    </row>
    <row r="98" spans="2:284">
      <c r="B98" s="26">
        <v>577000</v>
      </c>
      <c r="C98" s="6">
        <v>3</v>
      </c>
      <c r="D98" s="6">
        <v>1</v>
      </c>
      <c r="E98" s="6">
        <v>1760</v>
      </c>
      <c r="F98" s="6">
        <v>12874</v>
      </c>
      <c r="G98" s="27">
        <v>7</v>
      </c>
      <c r="I98" s="55">
        <v>279900</v>
      </c>
      <c r="J98" s="6">
        <v>3</v>
      </c>
      <c r="K98" s="6">
        <v>1</v>
      </c>
      <c r="L98" s="6">
        <v>1400</v>
      </c>
      <c r="M98" s="6">
        <v>10800</v>
      </c>
      <c r="N98" s="27">
        <v>6</v>
      </c>
      <c r="P98" s="26">
        <v>216000</v>
      </c>
      <c r="Q98" s="57">
        <v>3</v>
      </c>
      <c r="R98" s="6">
        <v>1</v>
      </c>
      <c r="S98" s="6">
        <v>1310</v>
      </c>
      <c r="T98" s="6">
        <v>8670</v>
      </c>
      <c r="U98" s="27">
        <v>6</v>
      </c>
      <c r="W98" s="38">
        <v>322500</v>
      </c>
      <c r="X98" s="34">
        <v>2</v>
      </c>
      <c r="Y98" s="59">
        <v>1</v>
      </c>
      <c r="Z98" s="34">
        <v>1130</v>
      </c>
      <c r="AA98" s="34">
        <v>8184</v>
      </c>
      <c r="AB98" s="39">
        <v>6</v>
      </c>
      <c r="AD98" s="38">
        <v>260000</v>
      </c>
      <c r="AE98" s="34">
        <v>3</v>
      </c>
      <c r="AF98" s="34">
        <v>1</v>
      </c>
      <c r="AG98" s="34">
        <v>1690</v>
      </c>
      <c r="AH98" s="34">
        <v>13184</v>
      </c>
      <c r="AI98" s="62">
        <v>7</v>
      </c>
      <c r="AK98" s="38">
        <v>465000</v>
      </c>
      <c r="AL98" s="34">
        <v>2</v>
      </c>
      <c r="AM98" s="34">
        <v>1</v>
      </c>
      <c r="AN98" s="59">
        <v>1120</v>
      </c>
      <c r="AO98" s="34">
        <v>4000</v>
      </c>
      <c r="AP98" s="39">
        <v>7</v>
      </c>
      <c r="AS98" s="38">
        <v>450500</v>
      </c>
      <c r="AT98" s="34">
        <v>2</v>
      </c>
      <c r="AU98" s="34">
        <v>1</v>
      </c>
      <c r="AV98" s="34">
        <v>1330</v>
      </c>
      <c r="AW98" s="59">
        <v>3698</v>
      </c>
      <c r="AX98" s="39">
        <v>7</v>
      </c>
      <c r="BN98" s="38">
        <v>195000</v>
      </c>
      <c r="BO98" s="34">
        <v>2</v>
      </c>
      <c r="BP98" s="59">
        <v>1</v>
      </c>
      <c r="BQ98" s="34">
        <v>1080</v>
      </c>
      <c r="BR98" s="34">
        <v>3899</v>
      </c>
      <c r="BS98" s="39">
        <v>8</v>
      </c>
      <c r="BU98" s="38">
        <v>195000</v>
      </c>
      <c r="BV98" s="34">
        <v>2</v>
      </c>
      <c r="BW98" s="59">
        <v>1</v>
      </c>
      <c r="BX98" s="34">
        <v>1080</v>
      </c>
      <c r="BY98" s="34">
        <v>3899</v>
      </c>
      <c r="BZ98" s="39">
        <v>8</v>
      </c>
      <c r="CJ98" s="5"/>
      <c r="CK98" s="6"/>
      <c r="CL98" s="6"/>
      <c r="CM98" s="139" t="s">
        <v>108</v>
      </c>
      <c r="CN98" s="139">
        <v>829500</v>
      </c>
      <c r="CO98" s="83"/>
      <c r="CP98" s="83"/>
      <c r="CQ98" s="83"/>
      <c r="CR98" s="6"/>
      <c r="CS98" s="139" t="s">
        <v>108</v>
      </c>
      <c r="CT98" s="139">
        <v>2980</v>
      </c>
      <c r="CU98" s="6"/>
      <c r="CV98" s="6"/>
      <c r="CW98" s="6"/>
      <c r="CX98" s="6"/>
      <c r="CY98" s="6"/>
      <c r="CZ98" s="7"/>
      <c r="DH98" s="5"/>
      <c r="DI98" s="6"/>
      <c r="DJ98" s="6"/>
      <c r="DK98" s="6"/>
      <c r="DL98" s="6"/>
      <c r="DM98" s="6"/>
      <c r="DN98" s="6"/>
      <c r="DO98" s="6"/>
      <c r="DP98" s="6"/>
      <c r="DQ98" s="6"/>
      <c r="DR98" s="6"/>
      <c r="DS98" s="6"/>
      <c r="DT98" s="6"/>
      <c r="DU98" s="6"/>
      <c r="DV98" s="6"/>
      <c r="DW98" s="6"/>
      <c r="DX98" s="6"/>
      <c r="DY98" s="6"/>
      <c r="DZ98" s="6"/>
      <c r="EA98" s="6"/>
      <c r="EB98" s="6"/>
      <c r="EC98" s="6"/>
      <c r="ED98" s="7"/>
      <c r="EF98" s="5"/>
      <c r="EG98" s="6"/>
      <c r="EH98" s="6"/>
      <c r="EI98" s="6"/>
      <c r="EJ98" s="6"/>
      <c r="EK98" s="6"/>
      <c r="EL98" s="6"/>
      <c r="EM98" s="6"/>
      <c r="EN98" s="6"/>
      <c r="EO98" s="6"/>
      <c r="EP98" s="6"/>
      <c r="EQ98" s="6"/>
      <c r="ER98" s="6"/>
      <c r="ES98" s="6"/>
      <c r="ET98" s="6"/>
      <c r="EU98" s="6"/>
      <c r="EV98" s="6"/>
      <c r="EW98" s="6"/>
      <c r="EX98" s="6"/>
      <c r="EY98" s="6"/>
      <c r="EZ98" s="6"/>
      <c r="FA98" s="6"/>
      <c r="FB98" s="6"/>
      <c r="FC98" s="7"/>
      <c r="FJ98" s="100"/>
      <c r="FK98" s="89"/>
      <c r="FL98" s="89">
        <v>1400</v>
      </c>
      <c r="FM98" s="89">
        <v>279900</v>
      </c>
      <c r="FN98" s="145">
        <f t="shared" si="20"/>
        <v>-478.55999999999995</v>
      </c>
      <c r="FO98" s="145">
        <f t="shared" si="21"/>
        <v>229019.67359999995</v>
      </c>
      <c r="FP98" s="89">
        <f t="shared" si="17"/>
        <v>-176082.90000000002</v>
      </c>
      <c r="FQ98" s="89">
        <f t="shared" si="18"/>
        <v>31005187672.410007</v>
      </c>
      <c r="FR98" s="89">
        <f t="shared" si="19"/>
        <v>84266232.623999998</v>
      </c>
      <c r="FS98" s="89"/>
      <c r="FT98" s="89"/>
      <c r="FU98" s="89"/>
      <c r="FV98" s="139"/>
      <c r="FW98" s="139"/>
      <c r="FX98" s="139"/>
      <c r="FY98" s="139"/>
      <c r="GA98" s="139"/>
      <c r="GB98" s="139"/>
      <c r="GH98" s="139">
        <v>73</v>
      </c>
      <c r="GI98" s="139">
        <v>353380.46369009739</v>
      </c>
      <c r="GJ98" s="139">
        <v>296619.53630990261</v>
      </c>
      <c r="GK98" s="139">
        <v>2.2489757719721042</v>
      </c>
      <c r="GS98" s="139">
        <v>73</v>
      </c>
      <c r="GT98" s="139">
        <v>326924.58811612782</v>
      </c>
      <c r="GU98" s="139">
        <v>-15924.588116127823</v>
      </c>
      <c r="GV98" s="139">
        <v>-0.10929045612918632</v>
      </c>
      <c r="HC98" s="139">
        <v>73</v>
      </c>
      <c r="HD98" s="139">
        <v>414210.07051064877</v>
      </c>
      <c r="HE98" s="139">
        <v>25789.929489351227</v>
      </c>
      <c r="HF98" s="139">
        <v>0.1578899799818286</v>
      </c>
      <c r="HM98" s="139">
        <v>73</v>
      </c>
      <c r="HN98" s="139">
        <v>340019.20866906864</v>
      </c>
      <c r="HO98" s="139">
        <v>-53019.208669068641</v>
      </c>
      <c r="HP98" s="139">
        <v>-0.39495904623705008</v>
      </c>
      <c r="HW98" s="139">
        <v>73</v>
      </c>
      <c r="HX98" s="139">
        <v>450273.95438064734</v>
      </c>
      <c r="HY98" s="139">
        <v>-80273.954380647338</v>
      </c>
      <c r="HZ98" s="139">
        <v>-0.47919248802428771</v>
      </c>
      <c r="JK98" s="139">
        <v>73</v>
      </c>
      <c r="JL98" s="139">
        <v>332382.79148382036</v>
      </c>
      <c r="JM98" s="139">
        <v>-25494.791483820358</v>
      </c>
      <c r="JN98" s="139">
        <v>-0.18637290853488481</v>
      </c>
      <c r="JU98" s="139">
        <v>73</v>
      </c>
      <c r="JV98" s="139">
        <v>421801.76283796295</v>
      </c>
      <c r="JW98" s="139">
        <v>53778.237162037054</v>
      </c>
      <c r="JX98" s="139">
        <v>0.3164834497735301</v>
      </c>
    </row>
    <row r="99" spans="2:284">
      <c r="B99" s="26">
        <v>265000</v>
      </c>
      <c r="C99" s="6">
        <v>3</v>
      </c>
      <c r="D99" s="6">
        <v>1</v>
      </c>
      <c r="E99" s="6">
        <v>1000</v>
      </c>
      <c r="F99" s="6">
        <v>9150</v>
      </c>
      <c r="G99" s="27">
        <v>7</v>
      </c>
      <c r="I99" s="55">
        <v>279950</v>
      </c>
      <c r="J99" s="6">
        <v>3</v>
      </c>
      <c r="K99" s="6">
        <v>1</v>
      </c>
      <c r="L99" s="6">
        <v>1510</v>
      </c>
      <c r="M99" s="6">
        <v>11234</v>
      </c>
      <c r="N99" s="27">
        <v>7</v>
      </c>
      <c r="P99" s="26">
        <v>219000</v>
      </c>
      <c r="Q99" s="57">
        <v>3</v>
      </c>
      <c r="R99" s="6">
        <v>1</v>
      </c>
      <c r="S99" s="6">
        <v>1080</v>
      </c>
      <c r="T99" s="6">
        <v>10639</v>
      </c>
      <c r="U99" s="27">
        <v>7</v>
      </c>
      <c r="W99" s="38">
        <v>324950</v>
      </c>
      <c r="X99" s="34">
        <v>3</v>
      </c>
      <c r="Y99" s="59">
        <v>1</v>
      </c>
      <c r="Z99" s="34">
        <v>1040</v>
      </c>
      <c r="AA99" s="34">
        <v>7288</v>
      </c>
      <c r="AB99" s="39">
        <v>7</v>
      </c>
      <c r="AD99" s="38">
        <v>260000</v>
      </c>
      <c r="AE99" s="34">
        <v>4</v>
      </c>
      <c r="AF99" s="34">
        <v>2</v>
      </c>
      <c r="AG99" s="34">
        <v>2050</v>
      </c>
      <c r="AH99" s="34">
        <v>12500</v>
      </c>
      <c r="AI99" s="62">
        <v>7</v>
      </c>
      <c r="AK99" s="38">
        <v>425000</v>
      </c>
      <c r="AL99" s="34">
        <v>3</v>
      </c>
      <c r="AM99" s="34">
        <v>2</v>
      </c>
      <c r="AN99" s="59">
        <v>1120</v>
      </c>
      <c r="AO99" s="34">
        <v>1100</v>
      </c>
      <c r="AP99" s="39">
        <v>8</v>
      </c>
      <c r="AS99" s="38">
        <v>369950</v>
      </c>
      <c r="AT99" s="34">
        <v>3</v>
      </c>
      <c r="AU99" s="34">
        <v>2</v>
      </c>
      <c r="AV99" s="34">
        <v>1360</v>
      </c>
      <c r="AW99" s="59">
        <v>3718</v>
      </c>
      <c r="AX99" s="39">
        <v>7</v>
      </c>
      <c r="BN99" s="38">
        <v>199950</v>
      </c>
      <c r="BO99" s="34">
        <v>3</v>
      </c>
      <c r="BP99" s="59">
        <v>1</v>
      </c>
      <c r="BQ99" s="34">
        <v>1370</v>
      </c>
      <c r="BR99" s="34">
        <v>10317</v>
      </c>
      <c r="BS99" s="39">
        <v>6</v>
      </c>
      <c r="BU99" s="38">
        <v>199950</v>
      </c>
      <c r="BV99" s="34">
        <v>3</v>
      </c>
      <c r="BW99" s="59">
        <v>1</v>
      </c>
      <c r="BX99" s="34">
        <v>1370</v>
      </c>
      <c r="BY99" s="34">
        <v>10317</v>
      </c>
      <c r="BZ99" s="39">
        <v>6</v>
      </c>
      <c r="CJ99" s="5"/>
      <c r="CK99" s="6"/>
      <c r="CL99" s="6"/>
      <c r="CM99" s="139" t="s">
        <v>109</v>
      </c>
      <c r="CN99" s="139">
        <v>125000</v>
      </c>
      <c r="CO99" s="83"/>
      <c r="CP99" s="83"/>
      <c r="CQ99" s="83"/>
      <c r="CR99" s="6"/>
      <c r="CS99" s="139" t="s">
        <v>109</v>
      </c>
      <c r="CT99" s="139">
        <v>890</v>
      </c>
      <c r="CU99" s="6"/>
      <c r="CV99" s="6"/>
      <c r="CW99" s="6"/>
      <c r="CX99" s="6"/>
      <c r="CY99" s="6"/>
      <c r="CZ99" s="7"/>
      <c r="DH99" s="5"/>
      <c r="DI99" s="6"/>
      <c r="DJ99" s="6"/>
      <c r="DK99" s="6"/>
      <c r="DL99" s="6"/>
      <c r="DM99" s="6"/>
      <c r="DN99" s="6"/>
      <c r="DO99" s="6"/>
      <c r="DP99" s="6"/>
      <c r="DQ99" s="6"/>
      <c r="DR99" s="6"/>
      <c r="DS99" s="6"/>
      <c r="DT99" s="6"/>
      <c r="DU99" s="6"/>
      <c r="DV99" s="6"/>
      <c r="DW99" s="6"/>
      <c r="DX99" s="6"/>
      <c r="DY99" s="6"/>
      <c r="DZ99" s="6"/>
      <c r="EA99" s="6"/>
      <c r="EB99" s="6"/>
      <c r="EC99" s="6"/>
      <c r="ED99" s="7"/>
      <c r="EF99" s="5"/>
      <c r="EG99" s="6"/>
      <c r="EH99" s="6"/>
      <c r="EI99" s="6"/>
      <c r="EJ99" s="6"/>
      <c r="EK99" s="6"/>
      <c r="EL99" s="6"/>
      <c r="EM99" s="6"/>
      <c r="EN99" s="6"/>
      <c r="EO99" s="6"/>
      <c r="EP99" s="6"/>
      <c r="EQ99" s="6"/>
      <c r="ER99" s="6"/>
      <c r="ES99" s="6"/>
      <c r="ET99" s="6"/>
      <c r="EU99" s="6"/>
      <c r="EV99" s="6"/>
      <c r="EW99" s="6"/>
      <c r="EX99" s="6"/>
      <c r="EY99" s="6"/>
      <c r="EZ99" s="6"/>
      <c r="FA99" s="6"/>
      <c r="FB99" s="6"/>
      <c r="FC99" s="7"/>
      <c r="FJ99" s="100"/>
      <c r="FK99" s="89"/>
      <c r="FL99" s="89">
        <v>1510</v>
      </c>
      <c r="FM99" s="89">
        <v>279950</v>
      </c>
      <c r="FN99" s="145">
        <f t="shared" si="20"/>
        <v>-368.55999999999995</v>
      </c>
      <c r="FO99" s="145">
        <f t="shared" si="21"/>
        <v>135836.47359999997</v>
      </c>
      <c r="FP99" s="89">
        <f t="shared" si="17"/>
        <v>-176032.90000000002</v>
      </c>
      <c r="FQ99" s="89">
        <f t="shared" si="18"/>
        <v>30987581882.410007</v>
      </c>
      <c r="FR99" s="89">
        <f t="shared" si="19"/>
        <v>64878685.623999998</v>
      </c>
      <c r="FS99" s="89"/>
      <c r="FT99" s="89"/>
      <c r="FU99" s="89"/>
      <c r="FV99" s="139"/>
      <c r="FW99" s="139"/>
      <c r="FX99" s="139"/>
      <c r="FY99" s="139"/>
      <c r="GA99" s="139"/>
      <c r="GB99" s="139"/>
      <c r="GH99" s="139">
        <v>74</v>
      </c>
      <c r="GI99" s="139">
        <v>443038.14359771746</v>
      </c>
      <c r="GJ99" s="139">
        <v>211961.85640228254</v>
      </c>
      <c r="GK99" s="139">
        <v>1.6070994026938246</v>
      </c>
      <c r="GS99" s="139">
        <v>74</v>
      </c>
      <c r="GT99" s="139">
        <v>397861.84291931515</v>
      </c>
      <c r="GU99" s="139">
        <v>-84861.842919315153</v>
      </c>
      <c r="GV99" s="139">
        <v>-0.58240686999134117</v>
      </c>
      <c r="HC99" s="139">
        <v>74</v>
      </c>
      <c r="HD99" s="139">
        <v>301451.20223732048</v>
      </c>
      <c r="HE99" s="139">
        <v>139548.79776267952</v>
      </c>
      <c r="HF99" s="139">
        <v>0.85433955507072579</v>
      </c>
      <c r="HM99" s="139">
        <v>74</v>
      </c>
      <c r="HN99" s="139">
        <v>354909.06661917979</v>
      </c>
      <c r="HO99" s="139">
        <v>-59909.066619179794</v>
      </c>
      <c r="HP99" s="139">
        <v>-0.4462840620755496</v>
      </c>
      <c r="HW99" s="139">
        <v>74</v>
      </c>
      <c r="HX99" s="139">
        <v>492806.64390690863</v>
      </c>
      <c r="HY99" s="139">
        <v>-117806.64390690863</v>
      </c>
      <c r="HZ99" s="139">
        <v>-0.7032425303462122</v>
      </c>
      <c r="JK99" s="139">
        <v>74</v>
      </c>
      <c r="JL99" s="139">
        <v>347162.26427950111</v>
      </c>
      <c r="JM99" s="139">
        <v>-37162.264279501105</v>
      </c>
      <c r="JN99" s="139">
        <v>-0.27166487264303052</v>
      </c>
      <c r="JU99" s="139">
        <v>74</v>
      </c>
      <c r="JV99" s="139">
        <v>535581.43632996036</v>
      </c>
      <c r="JW99" s="139">
        <v>-56581.436329960357</v>
      </c>
      <c r="JX99" s="139">
        <v>-0.33298019994393024</v>
      </c>
    </row>
    <row r="100" spans="2:284">
      <c r="B100" s="26">
        <v>645000</v>
      </c>
      <c r="C100" s="6">
        <v>3</v>
      </c>
      <c r="D100" s="6">
        <v>3</v>
      </c>
      <c r="E100" s="6">
        <v>3870</v>
      </c>
      <c r="F100" s="6">
        <v>11000</v>
      </c>
      <c r="G100" s="27">
        <v>9</v>
      </c>
      <c r="I100" s="55">
        <v>280000</v>
      </c>
      <c r="J100" s="6">
        <v>3</v>
      </c>
      <c r="K100" s="6">
        <v>1</v>
      </c>
      <c r="L100" s="6">
        <v>2080</v>
      </c>
      <c r="M100" s="6">
        <v>87991</v>
      </c>
      <c r="N100" s="27">
        <v>6</v>
      </c>
      <c r="P100" s="26">
        <v>219500</v>
      </c>
      <c r="Q100" s="57">
        <v>3</v>
      </c>
      <c r="R100" s="6">
        <v>1</v>
      </c>
      <c r="S100" s="6">
        <v>1090</v>
      </c>
      <c r="T100" s="6">
        <v>6710</v>
      </c>
      <c r="U100" s="27">
        <v>5</v>
      </c>
      <c r="W100" s="38">
        <v>329500</v>
      </c>
      <c r="X100" s="34">
        <v>3</v>
      </c>
      <c r="Y100" s="59">
        <v>1</v>
      </c>
      <c r="Z100" s="34">
        <v>1080</v>
      </c>
      <c r="AA100" s="34">
        <v>5250</v>
      </c>
      <c r="AB100" s="39">
        <v>7</v>
      </c>
      <c r="AD100" s="38">
        <v>261000</v>
      </c>
      <c r="AE100" s="34">
        <v>3</v>
      </c>
      <c r="AF100" s="34">
        <v>1</v>
      </c>
      <c r="AG100" s="34">
        <v>1810</v>
      </c>
      <c r="AH100" s="34">
        <v>29308</v>
      </c>
      <c r="AI100" s="62">
        <v>7</v>
      </c>
      <c r="AK100" s="38">
        <v>322500</v>
      </c>
      <c r="AL100" s="34">
        <v>2</v>
      </c>
      <c r="AM100" s="34">
        <v>1</v>
      </c>
      <c r="AN100" s="59">
        <v>1130</v>
      </c>
      <c r="AO100" s="34">
        <v>8184</v>
      </c>
      <c r="AP100" s="39">
        <v>6</v>
      </c>
      <c r="AS100" s="38">
        <v>475000</v>
      </c>
      <c r="AT100" s="34">
        <v>2</v>
      </c>
      <c r="AU100" s="34">
        <v>2</v>
      </c>
      <c r="AV100" s="34">
        <v>1440</v>
      </c>
      <c r="AW100" s="59">
        <v>3720</v>
      </c>
      <c r="AX100" s="39">
        <v>7</v>
      </c>
      <c r="BN100" s="38">
        <v>199988</v>
      </c>
      <c r="BO100" s="34">
        <v>2</v>
      </c>
      <c r="BP100" s="59">
        <v>1</v>
      </c>
      <c r="BQ100" s="34">
        <v>860</v>
      </c>
      <c r="BR100" s="34">
        <v>5000</v>
      </c>
      <c r="BS100" s="39">
        <v>7</v>
      </c>
      <c r="BU100" s="38">
        <v>199988</v>
      </c>
      <c r="BV100" s="34">
        <v>2</v>
      </c>
      <c r="BW100" s="59">
        <v>1</v>
      </c>
      <c r="BX100" s="34">
        <v>860</v>
      </c>
      <c r="BY100" s="34">
        <v>5000</v>
      </c>
      <c r="BZ100" s="39">
        <v>7</v>
      </c>
      <c r="CJ100" s="5"/>
      <c r="CK100" s="6"/>
      <c r="CL100" s="6"/>
      <c r="CM100" s="139" t="s">
        <v>110</v>
      </c>
      <c r="CN100" s="139">
        <v>954500</v>
      </c>
      <c r="CO100" s="83"/>
      <c r="CP100" s="83"/>
      <c r="CQ100" s="83"/>
      <c r="CR100" s="6"/>
      <c r="CS100" s="139" t="s">
        <v>110</v>
      </c>
      <c r="CT100" s="139">
        <v>3870</v>
      </c>
      <c r="CU100" s="6"/>
      <c r="CV100" s="6"/>
      <c r="CW100" s="6"/>
      <c r="CX100" s="6"/>
      <c r="CY100" s="6"/>
      <c r="CZ100" s="7"/>
      <c r="DH100" s="5"/>
      <c r="DI100" s="6"/>
      <c r="DJ100" s="6"/>
      <c r="DK100" s="6"/>
      <c r="DL100" s="6"/>
      <c r="DM100" s="6"/>
      <c r="DN100" s="6"/>
      <c r="DO100" s="6"/>
      <c r="DP100" s="6"/>
      <c r="DQ100" s="6"/>
      <c r="DR100" s="6"/>
      <c r="DS100" s="6"/>
      <c r="DT100" s="6"/>
      <c r="DU100" s="6"/>
      <c r="DV100" s="6"/>
      <c r="DW100" s="6"/>
      <c r="DX100" s="6"/>
      <c r="DY100" s="6"/>
      <c r="DZ100" s="6"/>
      <c r="EA100" s="6"/>
      <c r="EB100" s="6"/>
      <c r="EC100" s="6"/>
      <c r="ED100" s="7"/>
      <c r="EF100" s="5"/>
      <c r="EG100" s="6"/>
      <c r="EH100" s="6"/>
      <c r="EI100" s="6"/>
      <c r="EJ100" s="6"/>
      <c r="EK100" s="6"/>
      <c r="EL100" s="6"/>
      <c r="EM100" s="6"/>
      <c r="EN100" s="6"/>
      <c r="EO100" s="6"/>
      <c r="EP100" s="6"/>
      <c r="EQ100" s="6"/>
      <c r="ER100" s="6"/>
      <c r="ES100" s="6"/>
      <c r="ET100" s="6"/>
      <c r="EU100" s="6"/>
      <c r="EV100" s="6"/>
      <c r="EW100" s="6"/>
      <c r="EX100" s="6"/>
      <c r="EY100" s="6"/>
      <c r="EZ100" s="6"/>
      <c r="FA100" s="6"/>
      <c r="FB100" s="6"/>
      <c r="FC100" s="7"/>
      <c r="FJ100" s="100"/>
      <c r="FK100" s="89"/>
      <c r="FL100" s="89">
        <v>2080</v>
      </c>
      <c r="FM100" s="89">
        <v>280000</v>
      </c>
      <c r="FN100" s="145">
        <f t="shared" si="20"/>
        <v>201.44000000000005</v>
      </c>
      <c r="FO100" s="145">
        <f t="shared" si="21"/>
        <v>40578.073600000025</v>
      </c>
      <c r="FP100" s="89">
        <f t="shared" si="17"/>
        <v>-175982.90000000002</v>
      </c>
      <c r="FQ100" s="89">
        <f t="shared" si="18"/>
        <v>30969981092.410007</v>
      </c>
      <c r="FR100" s="89">
        <f t="shared" si="19"/>
        <v>-35449995.376000017</v>
      </c>
      <c r="FS100" s="89"/>
      <c r="FT100" s="89"/>
      <c r="FU100" s="89"/>
      <c r="FV100" s="139"/>
      <c r="FW100" s="139"/>
      <c r="FX100" s="139"/>
      <c r="FY100" s="139"/>
      <c r="GA100" s="139"/>
      <c r="GB100" s="139"/>
      <c r="GH100" s="139">
        <v>75</v>
      </c>
      <c r="GI100" s="139">
        <v>487866.98355152749</v>
      </c>
      <c r="GJ100" s="139">
        <v>167133.01644847251</v>
      </c>
      <c r="GK100" s="139">
        <v>1.26720616371175</v>
      </c>
      <c r="GS100" s="139">
        <v>75</v>
      </c>
      <c r="GT100" s="139">
        <v>418354.82764023595</v>
      </c>
      <c r="GU100" s="139">
        <v>-103404.82764023595</v>
      </c>
      <c r="GV100" s="139">
        <v>-0.70966738331623724</v>
      </c>
      <c r="HC100" s="139">
        <v>75</v>
      </c>
      <c r="HD100" s="139">
        <v>463956.63004299946</v>
      </c>
      <c r="HE100" s="139">
        <v>-21956.630042999459</v>
      </c>
      <c r="HF100" s="139">
        <v>-0.13442192152518409</v>
      </c>
      <c r="HM100" s="139">
        <v>75</v>
      </c>
      <c r="HN100" s="139">
        <v>481472.85919512465</v>
      </c>
      <c r="HO100" s="139">
        <v>-182472.85919512465</v>
      </c>
      <c r="HP100" s="139">
        <v>-1.3593055845418367</v>
      </c>
      <c r="HW100" s="139">
        <v>75</v>
      </c>
      <c r="HX100" s="139">
        <v>348849.84858725494</v>
      </c>
      <c r="HY100" s="139">
        <v>26150.151412745065</v>
      </c>
      <c r="HZ100" s="139">
        <v>0.15610238980211677</v>
      </c>
      <c r="JK100" s="139">
        <v>75</v>
      </c>
      <c r="JL100" s="139">
        <v>353496.32404907857</v>
      </c>
      <c r="JM100" s="139">
        <v>-43496.324049078568</v>
      </c>
      <c r="JN100" s="139">
        <v>-0.31796833595392393</v>
      </c>
      <c r="JU100" s="139">
        <v>75</v>
      </c>
      <c r="JV100" s="139">
        <v>539597.18951203092</v>
      </c>
      <c r="JW100" s="139">
        <v>-52597.18951203092</v>
      </c>
      <c r="JX100" s="139">
        <v>-0.30953301676668693</v>
      </c>
    </row>
    <row r="101" spans="2:284">
      <c r="B101" s="26">
        <v>385000</v>
      </c>
      <c r="C101" s="6">
        <v>3</v>
      </c>
      <c r="D101" s="6">
        <v>2</v>
      </c>
      <c r="E101" s="6">
        <v>1320</v>
      </c>
      <c r="F101" s="6">
        <v>1297</v>
      </c>
      <c r="G101" s="27">
        <v>7</v>
      </c>
      <c r="I101" s="55">
        <v>280000</v>
      </c>
      <c r="J101" s="6">
        <v>3</v>
      </c>
      <c r="K101" s="6">
        <v>1</v>
      </c>
      <c r="L101" s="6">
        <v>980</v>
      </c>
      <c r="M101" s="6">
        <v>7480</v>
      </c>
      <c r="N101" s="27">
        <v>6</v>
      </c>
      <c r="P101" s="26">
        <v>225000</v>
      </c>
      <c r="Q101" s="57">
        <v>3</v>
      </c>
      <c r="R101" s="6">
        <v>1</v>
      </c>
      <c r="S101" s="6">
        <v>900</v>
      </c>
      <c r="T101" s="6">
        <v>6099</v>
      </c>
      <c r="U101" s="27">
        <v>6</v>
      </c>
      <c r="W101" s="38">
        <v>329950</v>
      </c>
      <c r="X101" s="34">
        <v>4</v>
      </c>
      <c r="Y101" s="59">
        <v>1</v>
      </c>
      <c r="Z101" s="34">
        <v>1740</v>
      </c>
      <c r="AA101" s="34">
        <v>7208</v>
      </c>
      <c r="AB101" s="39">
        <v>8</v>
      </c>
      <c r="AD101" s="38">
        <v>262500</v>
      </c>
      <c r="AE101" s="34">
        <v>2</v>
      </c>
      <c r="AF101" s="34">
        <v>1</v>
      </c>
      <c r="AG101" s="34">
        <v>1140</v>
      </c>
      <c r="AH101" s="34">
        <v>14373</v>
      </c>
      <c r="AI101" s="62">
        <v>7</v>
      </c>
      <c r="AK101" s="38">
        <v>460000</v>
      </c>
      <c r="AL101" s="34">
        <v>3</v>
      </c>
      <c r="AM101" s="34">
        <v>1</v>
      </c>
      <c r="AN101" s="59">
        <v>1130</v>
      </c>
      <c r="AO101" s="34">
        <v>7000</v>
      </c>
      <c r="AP101" s="39">
        <v>6</v>
      </c>
      <c r="AS101" s="38">
        <v>772000</v>
      </c>
      <c r="AT101" s="34">
        <v>4</v>
      </c>
      <c r="AU101" s="34">
        <v>2</v>
      </c>
      <c r="AV101" s="34">
        <v>2110</v>
      </c>
      <c r="AW101" s="59">
        <v>3750</v>
      </c>
      <c r="AX101" s="39">
        <v>8</v>
      </c>
      <c r="BN101" s="38">
        <v>202500</v>
      </c>
      <c r="BO101" s="34">
        <v>3</v>
      </c>
      <c r="BP101" s="59">
        <v>1</v>
      </c>
      <c r="BQ101" s="34">
        <v>1120</v>
      </c>
      <c r="BR101" s="34">
        <v>8576</v>
      </c>
      <c r="BS101" s="39">
        <v>6</v>
      </c>
      <c r="BU101" s="38">
        <v>202500</v>
      </c>
      <c r="BV101" s="34">
        <v>3</v>
      </c>
      <c r="BW101" s="59">
        <v>1</v>
      </c>
      <c r="BX101" s="34">
        <v>1120</v>
      </c>
      <c r="BY101" s="34">
        <v>8576</v>
      </c>
      <c r="BZ101" s="39">
        <v>6</v>
      </c>
      <c r="CJ101" s="5"/>
      <c r="CK101" s="6"/>
      <c r="CL101" s="6"/>
      <c r="CM101" s="139" t="s">
        <v>111</v>
      </c>
      <c r="CN101" s="139">
        <v>108840016</v>
      </c>
      <c r="CO101" s="83"/>
      <c r="CP101" s="83"/>
      <c r="CQ101" s="83"/>
      <c r="CR101" s="6"/>
      <c r="CS101" s="139" t="s">
        <v>111</v>
      </c>
      <c r="CT101" s="139">
        <v>435075</v>
      </c>
      <c r="CU101" s="6"/>
      <c r="CV101" s="6"/>
      <c r="CW101" s="6"/>
      <c r="CX101" s="6"/>
      <c r="CY101" s="6"/>
      <c r="CZ101" s="7"/>
      <c r="DH101" s="5"/>
      <c r="DI101" s="6"/>
      <c r="DJ101" s="6"/>
      <c r="DK101" s="6"/>
      <c r="DL101" s="6"/>
      <c r="DM101" s="6"/>
      <c r="DN101" s="6"/>
      <c r="DO101" s="6"/>
      <c r="DP101" s="6"/>
      <c r="DQ101" s="6"/>
      <c r="DR101" s="6"/>
      <c r="DS101" s="6"/>
      <c r="DT101" s="6"/>
      <c r="DU101" s="6"/>
      <c r="DV101" s="6"/>
      <c r="DW101" s="6"/>
      <c r="DX101" s="6"/>
      <c r="DY101" s="6"/>
      <c r="DZ101" s="6"/>
      <c r="EA101" s="6"/>
      <c r="EB101" s="6"/>
      <c r="EC101" s="6"/>
      <c r="ED101" s="7"/>
      <c r="EF101" s="5"/>
      <c r="EG101" s="6"/>
      <c r="EH101" s="6"/>
      <c r="EI101" s="6"/>
      <c r="EJ101" s="6"/>
      <c r="EK101" s="6"/>
      <c r="EL101" s="6"/>
      <c r="EM101" s="6"/>
      <c r="EN101" s="6"/>
      <c r="EO101" s="6"/>
      <c r="EP101" s="6"/>
      <c r="EQ101" s="6"/>
      <c r="ER101" s="6"/>
      <c r="ES101" s="6"/>
      <c r="ET101" s="6"/>
      <c r="EU101" s="6"/>
      <c r="EV101" s="6"/>
      <c r="EW101" s="6"/>
      <c r="EX101" s="6"/>
      <c r="EY101" s="6"/>
      <c r="EZ101" s="6"/>
      <c r="FA101" s="6"/>
      <c r="FB101" s="6"/>
      <c r="FC101" s="7"/>
      <c r="FJ101" s="100"/>
      <c r="FK101" s="89"/>
      <c r="FL101" s="89">
        <v>980</v>
      </c>
      <c r="FM101" s="89">
        <v>280000</v>
      </c>
      <c r="FN101" s="145">
        <f t="shared" si="20"/>
        <v>-898.56</v>
      </c>
      <c r="FO101" s="145">
        <f t="shared" si="21"/>
        <v>807410.07359999989</v>
      </c>
      <c r="FP101" s="89">
        <f t="shared" si="17"/>
        <v>-175982.90000000002</v>
      </c>
      <c r="FQ101" s="89">
        <f t="shared" si="18"/>
        <v>30969981092.410007</v>
      </c>
      <c r="FR101" s="89">
        <f t="shared" si="19"/>
        <v>158131194.62400001</v>
      </c>
      <c r="FS101" s="89"/>
      <c r="FT101" s="89"/>
      <c r="FU101" s="89"/>
      <c r="FV101" s="139"/>
      <c r="FW101" s="139"/>
      <c r="FX101" s="139"/>
      <c r="FY101" s="139"/>
      <c r="GA101" s="139"/>
      <c r="GB101" s="139"/>
      <c r="GH101" s="139">
        <v>76</v>
      </c>
      <c r="GI101" s="139">
        <v>349111.0503611631</v>
      </c>
      <c r="GJ101" s="139">
        <v>308888.9496388369</v>
      </c>
      <c r="GK101" s="139">
        <v>2.3420027305344542</v>
      </c>
      <c r="GS101" s="139">
        <v>76</v>
      </c>
      <c r="GT101" s="139">
        <v>384068.48781869537</v>
      </c>
      <c r="GU101" s="139">
        <v>-69068.487818695372</v>
      </c>
      <c r="GV101" s="139">
        <v>-0.47401706611259242</v>
      </c>
      <c r="HC101" s="139">
        <v>76</v>
      </c>
      <c r="HD101" s="139">
        <v>377729.26018692495</v>
      </c>
      <c r="HE101" s="139">
        <v>71270.739813075052</v>
      </c>
      <c r="HF101" s="139">
        <v>0.43633061063710626</v>
      </c>
      <c r="HM101" s="139">
        <v>76</v>
      </c>
      <c r="HN101" s="139">
        <v>359376.02400421316</v>
      </c>
      <c r="HO101" s="139">
        <v>-59876.024004213163</v>
      </c>
      <c r="HP101" s="139">
        <v>-0.44603791581988111</v>
      </c>
      <c r="HW101" s="139">
        <v>76</v>
      </c>
      <c r="HX101" s="139">
        <v>604045.98574482289</v>
      </c>
      <c r="HY101" s="139">
        <v>-229045.98574482289</v>
      </c>
      <c r="HZ101" s="139">
        <v>-1.3672817868244667</v>
      </c>
      <c r="JK101" s="139">
        <v>76</v>
      </c>
      <c r="JL101" s="139">
        <v>425282.33477095654</v>
      </c>
      <c r="JM101" s="139">
        <v>-113282.33477095654</v>
      </c>
      <c r="JN101" s="139">
        <v>-0.82812045080989882</v>
      </c>
      <c r="JU101" s="139">
        <v>76</v>
      </c>
      <c r="JV101" s="139">
        <v>476683.72299292643</v>
      </c>
      <c r="JW101" s="139">
        <v>18316.277007073571</v>
      </c>
      <c r="JX101" s="139">
        <v>0.10779078750276122</v>
      </c>
    </row>
    <row r="102" spans="2:284">
      <c r="B102" s="26">
        <v>400000</v>
      </c>
      <c r="C102" s="6">
        <v>2</v>
      </c>
      <c r="D102" s="6">
        <v>1</v>
      </c>
      <c r="E102" s="6">
        <v>1470</v>
      </c>
      <c r="F102" s="6">
        <v>6120</v>
      </c>
      <c r="G102" s="27">
        <v>7</v>
      </c>
      <c r="I102" s="55">
        <v>280000</v>
      </c>
      <c r="J102" s="6">
        <v>3</v>
      </c>
      <c r="K102" s="6">
        <v>1</v>
      </c>
      <c r="L102" s="6">
        <v>1770</v>
      </c>
      <c r="M102" s="6">
        <v>8240</v>
      </c>
      <c r="N102" s="27">
        <v>7</v>
      </c>
      <c r="P102" s="26">
        <v>225000</v>
      </c>
      <c r="Q102" s="57">
        <v>3</v>
      </c>
      <c r="R102" s="6">
        <v>1</v>
      </c>
      <c r="S102" s="6">
        <v>1350</v>
      </c>
      <c r="T102" s="6">
        <v>9793</v>
      </c>
      <c r="U102" s="27">
        <v>7</v>
      </c>
      <c r="W102" s="38">
        <v>330000</v>
      </c>
      <c r="X102" s="34">
        <v>2</v>
      </c>
      <c r="Y102" s="59">
        <v>1</v>
      </c>
      <c r="Z102" s="34">
        <v>860</v>
      </c>
      <c r="AA102" s="34">
        <v>8308</v>
      </c>
      <c r="AB102" s="39">
        <v>7</v>
      </c>
      <c r="AD102" s="38">
        <v>264000</v>
      </c>
      <c r="AE102" s="34">
        <v>3</v>
      </c>
      <c r="AF102" s="34">
        <v>1</v>
      </c>
      <c r="AG102" s="34">
        <v>1470</v>
      </c>
      <c r="AH102" s="34">
        <v>14821</v>
      </c>
      <c r="AI102" s="62">
        <v>7</v>
      </c>
      <c r="AK102" s="38">
        <v>420000</v>
      </c>
      <c r="AL102" s="34">
        <v>3</v>
      </c>
      <c r="AM102" s="34">
        <v>1</v>
      </c>
      <c r="AN102" s="59">
        <v>1130</v>
      </c>
      <c r="AO102" s="34">
        <v>5413</v>
      </c>
      <c r="AP102" s="39">
        <v>7</v>
      </c>
      <c r="AS102" s="38">
        <v>427000</v>
      </c>
      <c r="AT102" s="34">
        <v>2</v>
      </c>
      <c r="AU102" s="34">
        <v>1</v>
      </c>
      <c r="AV102" s="34">
        <v>920</v>
      </c>
      <c r="AW102" s="59">
        <v>3780</v>
      </c>
      <c r="AX102" s="39">
        <v>6</v>
      </c>
      <c r="BN102" s="38">
        <v>210000</v>
      </c>
      <c r="BO102" s="34">
        <v>2</v>
      </c>
      <c r="BP102" s="59">
        <v>1</v>
      </c>
      <c r="BQ102" s="34">
        <v>900</v>
      </c>
      <c r="BR102" s="34">
        <v>5000</v>
      </c>
      <c r="BS102" s="39">
        <v>6</v>
      </c>
      <c r="BU102" s="38">
        <v>210000</v>
      </c>
      <c r="BV102" s="34">
        <v>2</v>
      </c>
      <c r="BW102" s="59">
        <v>1</v>
      </c>
      <c r="BX102" s="34">
        <v>900</v>
      </c>
      <c r="BY102" s="34">
        <v>5000</v>
      </c>
      <c r="BZ102" s="39">
        <v>6</v>
      </c>
      <c r="CJ102" s="5"/>
      <c r="CK102" s="6"/>
      <c r="CL102" s="6"/>
      <c r="CM102" s="139" t="s">
        <v>112</v>
      </c>
      <c r="CN102" s="139">
        <v>250</v>
      </c>
      <c r="CO102" s="83"/>
      <c r="CP102" s="83"/>
      <c r="CQ102" s="83"/>
      <c r="CR102" s="6"/>
      <c r="CS102" s="139" t="s">
        <v>112</v>
      </c>
      <c r="CT102" s="139">
        <v>250</v>
      </c>
      <c r="CU102" s="6"/>
      <c r="CV102" s="6"/>
      <c r="CW102" s="6"/>
      <c r="CX102" s="6"/>
      <c r="CY102" s="6"/>
      <c r="CZ102" s="7"/>
      <c r="DH102" s="5"/>
      <c r="DI102" s="6"/>
      <c r="DJ102" s="6"/>
      <c r="DK102" s="6"/>
      <c r="DL102" s="6"/>
      <c r="DM102" s="6"/>
      <c r="DN102" s="6"/>
      <c r="DO102" s="6"/>
      <c r="DP102" s="6"/>
      <c r="DQ102" s="6"/>
      <c r="DR102" s="6"/>
      <c r="DS102" s="6"/>
      <c r="DT102" s="6"/>
      <c r="DU102" s="6"/>
      <c r="DV102" s="6"/>
      <c r="DW102" s="6"/>
      <c r="DX102" s="6"/>
      <c r="DY102" s="6"/>
      <c r="DZ102" s="6"/>
      <c r="EA102" s="6"/>
      <c r="EB102" s="6"/>
      <c r="EC102" s="6"/>
      <c r="ED102" s="7"/>
      <c r="EF102" s="5"/>
      <c r="EG102" s="6"/>
      <c r="EH102" s="6"/>
      <c r="EI102" s="6"/>
      <c r="EJ102" s="6"/>
      <c r="EK102" s="6"/>
      <c r="EL102" s="6"/>
      <c r="EM102" s="6"/>
      <c r="EN102" s="6"/>
      <c r="EO102" s="6"/>
      <c r="EP102" s="6"/>
      <c r="EQ102" s="6"/>
      <c r="ER102" s="6"/>
      <c r="ES102" s="6"/>
      <c r="ET102" s="6"/>
      <c r="EU102" s="6"/>
      <c r="EV102" s="6"/>
      <c r="EW102" s="6"/>
      <c r="EX102" s="6"/>
      <c r="EY102" s="6"/>
      <c r="EZ102" s="6"/>
      <c r="FA102" s="6"/>
      <c r="FB102" s="6"/>
      <c r="FC102" s="7"/>
      <c r="FJ102" s="100"/>
      <c r="FK102" s="89"/>
      <c r="FL102" s="89">
        <v>1770</v>
      </c>
      <c r="FM102" s="89">
        <v>280000</v>
      </c>
      <c r="FN102" s="145">
        <f t="shared" si="20"/>
        <v>-108.55999999999995</v>
      </c>
      <c r="FO102" s="145">
        <f t="shared" si="21"/>
        <v>11785.273599999988</v>
      </c>
      <c r="FP102" s="89">
        <f t="shared" si="17"/>
        <v>-175982.90000000002</v>
      </c>
      <c r="FQ102" s="89">
        <f t="shared" si="18"/>
        <v>30969981092.410007</v>
      </c>
      <c r="FR102" s="89">
        <f t="shared" si="19"/>
        <v>19104703.623999994</v>
      </c>
      <c r="FS102" s="89"/>
      <c r="FT102" s="89"/>
      <c r="FU102" s="89"/>
      <c r="FV102" s="139"/>
      <c r="FW102" s="139"/>
      <c r="FX102" s="139"/>
      <c r="FY102" s="139"/>
      <c r="GA102" s="139"/>
      <c r="GB102" s="139"/>
      <c r="GH102" s="139">
        <v>77</v>
      </c>
      <c r="GI102" s="139">
        <v>594602.3167748847</v>
      </c>
      <c r="GJ102" s="139">
        <v>204147.6832251153</v>
      </c>
      <c r="GK102" s="139">
        <v>1.5478521718065017</v>
      </c>
      <c r="GS102" s="139">
        <v>77</v>
      </c>
      <c r="GT102" s="139">
        <v>439241.90822117444</v>
      </c>
      <c r="GU102" s="139">
        <v>-122241.90822117444</v>
      </c>
      <c r="GV102" s="139">
        <v>-0.83894627667411437</v>
      </c>
      <c r="HC102" s="139">
        <v>77</v>
      </c>
      <c r="HD102" s="139">
        <v>483855.25385593978</v>
      </c>
      <c r="HE102" s="139">
        <v>-33855.25385593978</v>
      </c>
      <c r="HF102" s="139">
        <v>-0.20726715657757802</v>
      </c>
      <c r="HM102" s="139">
        <v>77</v>
      </c>
      <c r="HN102" s="139">
        <v>334063.26548902423</v>
      </c>
      <c r="HO102" s="139">
        <v>-32063.265489024227</v>
      </c>
      <c r="HP102" s="139">
        <v>-0.23885073117242336</v>
      </c>
      <c r="HW102" s="139">
        <v>77</v>
      </c>
      <c r="HX102" s="139">
        <v>397926.02880986419</v>
      </c>
      <c r="HY102" s="139">
        <v>-21926.02880986419</v>
      </c>
      <c r="HZ102" s="139">
        <v>-0.13088664161316113</v>
      </c>
      <c r="JK102" s="139">
        <v>77</v>
      </c>
      <c r="JL102" s="139">
        <v>506569.43514720071</v>
      </c>
      <c r="JM102" s="139">
        <v>-193469.43514720071</v>
      </c>
      <c r="JN102" s="139">
        <v>-1.4143069718325818</v>
      </c>
      <c r="JU102" s="139">
        <v>77</v>
      </c>
      <c r="JV102" s="139">
        <v>532904.26754191332</v>
      </c>
      <c r="JW102" s="139">
        <v>-27904.267541913316</v>
      </c>
      <c r="JX102" s="139">
        <v>-0.16421584866121988</v>
      </c>
    </row>
    <row r="103" spans="2:284">
      <c r="B103" s="26">
        <v>359950</v>
      </c>
      <c r="C103" s="6">
        <v>3</v>
      </c>
      <c r="D103" s="6">
        <v>2</v>
      </c>
      <c r="E103" s="6">
        <v>1940</v>
      </c>
      <c r="F103" s="6">
        <v>11612</v>
      </c>
      <c r="G103" s="27">
        <v>8</v>
      </c>
      <c r="I103" s="55">
        <v>283000</v>
      </c>
      <c r="J103" s="6">
        <v>3</v>
      </c>
      <c r="K103" s="6">
        <v>1</v>
      </c>
      <c r="L103" s="6">
        <v>890</v>
      </c>
      <c r="M103" s="6">
        <v>8400</v>
      </c>
      <c r="N103" s="27">
        <v>6</v>
      </c>
      <c r="P103" s="26">
        <v>230000</v>
      </c>
      <c r="Q103" s="57">
        <v>3</v>
      </c>
      <c r="R103" s="6">
        <v>2</v>
      </c>
      <c r="S103" s="6">
        <v>1340</v>
      </c>
      <c r="T103" s="6">
        <v>3011</v>
      </c>
      <c r="U103" s="27">
        <v>7</v>
      </c>
      <c r="W103" s="38">
        <v>334000</v>
      </c>
      <c r="X103" s="34">
        <v>4</v>
      </c>
      <c r="Y103" s="59">
        <v>1</v>
      </c>
      <c r="Z103" s="34">
        <v>1680</v>
      </c>
      <c r="AA103" s="34">
        <v>7620</v>
      </c>
      <c r="AB103" s="39">
        <v>7</v>
      </c>
      <c r="AD103" s="38">
        <v>264500</v>
      </c>
      <c r="AE103" s="34">
        <v>3</v>
      </c>
      <c r="AF103" s="34">
        <v>2</v>
      </c>
      <c r="AG103" s="34">
        <v>1370</v>
      </c>
      <c r="AH103" s="34">
        <v>7087</v>
      </c>
      <c r="AI103" s="62">
        <v>7</v>
      </c>
      <c r="AK103" s="38">
        <v>239950</v>
      </c>
      <c r="AL103" s="34">
        <v>3</v>
      </c>
      <c r="AM103" s="34">
        <v>1</v>
      </c>
      <c r="AN103" s="59">
        <v>1140</v>
      </c>
      <c r="AO103" s="34">
        <v>8366</v>
      </c>
      <c r="AP103" s="39">
        <v>6</v>
      </c>
      <c r="AS103" s="38">
        <v>435000</v>
      </c>
      <c r="AT103" s="34">
        <v>2</v>
      </c>
      <c r="AU103" s="34">
        <v>1</v>
      </c>
      <c r="AV103" s="34">
        <v>1230</v>
      </c>
      <c r="AW103" s="59">
        <v>3800</v>
      </c>
      <c r="AX103" s="39">
        <v>7</v>
      </c>
      <c r="BN103" s="38">
        <v>212000</v>
      </c>
      <c r="BO103" s="34">
        <v>3</v>
      </c>
      <c r="BP103" s="59">
        <v>1</v>
      </c>
      <c r="BQ103" s="34">
        <v>1040</v>
      </c>
      <c r="BR103" s="34">
        <v>6800</v>
      </c>
      <c r="BS103" s="39">
        <v>6</v>
      </c>
      <c r="BU103" s="38">
        <v>212000</v>
      </c>
      <c r="BV103" s="34">
        <v>3</v>
      </c>
      <c r="BW103" s="59">
        <v>1</v>
      </c>
      <c r="BX103" s="34">
        <v>1040</v>
      </c>
      <c r="BY103" s="34">
        <v>6800</v>
      </c>
      <c r="BZ103" s="39">
        <v>6</v>
      </c>
      <c r="CJ103" s="5"/>
      <c r="CK103" s="6"/>
      <c r="CL103" s="6"/>
      <c r="CM103" s="139" t="s">
        <v>99</v>
      </c>
      <c r="CN103" s="139">
        <v>22687.99551146337</v>
      </c>
      <c r="CO103" s="83"/>
      <c r="CP103" s="83"/>
      <c r="CQ103" s="83"/>
      <c r="CR103" s="6"/>
      <c r="CS103" s="139" t="s">
        <v>99</v>
      </c>
      <c r="CT103" s="139">
        <v>69.085392354516813</v>
      </c>
      <c r="CU103" s="6"/>
      <c r="CV103" s="6"/>
      <c r="CW103" s="6"/>
      <c r="CX103" s="6"/>
      <c r="CY103" s="6"/>
      <c r="CZ103" s="7"/>
      <c r="DH103" s="5"/>
      <c r="DI103" s="6"/>
      <c r="DJ103" s="6"/>
      <c r="DK103" s="6"/>
      <c r="DL103" s="6"/>
      <c r="DM103" s="6"/>
      <c r="DN103" s="6"/>
      <c r="DO103" s="6"/>
      <c r="DP103" s="6"/>
      <c r="DQ103" s="6"/>
      <c r="DR103" s="6"/>
      <c r="DS103" s="6"/>
      <c r="DT103" s="6"/>
      <c r="DU103" s="6"/>
      <c r="DV103" s="6"/>
      <c r="DW103" s="6"/>
      <c r="DX103" s="6"/>
      <c r="DY103" s="6"/>
      <c r="DZ103" s="6"/>
      <c r="EA103" s="6"/>
      <c r="EB103" s="6"/>
      <c r="EC103" s="6"/>
      <c r="ED103" s="7"/>
      <c r="EF103" s="5"/>
      <c r="EG103" s="6"/>
      <c r="EH103" s="6"/>
      <c r="EI103" s="6"/>
      <c r="EJ103" s="6"/>
      <c r="EK103" s="6"/>
      <c r="EL103" s="6"/>
      <c r="EM103" s="6"/>
      <c r="EN103" s="6"/>
      <c r="EO103" s="6"/>
      <c r="EP103" s="6"/>
      <c r="EQ103" s="6"/>
      <c r="ER103" s="6"/>
      <c r="ES103" s="6"/>
      <c r="ET103" s="6"/>
      <c r="EU103" s="6"/>
      <c r="EV103" s="6"/>
      <c r="EW103" s="6"/>
      <c r="EX103" s="6"/>
      <c r="EY103" s="6"/>
      <c r="EZ103" s="6"/>
      <c r="FA103" s="6"/>
      <c r="FB103" s="6"/>
      <c r="FC103" s="7"/>
      <c r="FJ103" s="100"/>
      <c r="FK103" s="89"/>
      <c r="FL103" s="89">
        <v>890</v>
      </c>
      <c r="FM103" s="89">
        <v>283000</v>
      </c>
      <c r="FN103" s="145">
        <f t="shared" si="20"/>
        <v>-988.56</v>
      </c>
      <c r="FO103" s="145">
        <f t="shared" si="21"/>
        <v>977250.87359999993</v>
      </c>
      <c r="FP103" s="89">
        <f t="shared" si="17"/>
        <v>-172982.90000000002</v>
      </c>
      <c r="FQ103" s="89">
        <f t="shared" si="18"/>
        <v>29923083692.410007</v>
      </c>
      <c r="FR103" s="89">
        <f t="shared" si="19"/>
        <v>171003975.62400001</v>
      </c>
      <c r="FS103" s="89"/>
      <c r="FT103" s="89"/>
      <c r="FU103" s="89"/>
      <c r="FV103" s="139"/>
      <c r="FW103" s="139"/>
      <c r="FX103" s="139"/>
      <c r="FY103" s="139"/>
      <c r="GA103" s="139"/>
      <c r="GB103" s="139"/>
      <c r="GH103" s="139">
        <v>78</v>
      </c>
      <c r="GI103" s="139">
        <v>660778.22337336617</v>
      </c>
      <c r="GJ103" s="139">
        <v>237221.77662663383</v>
      </c>
      <c r="GK103" s="139">
        <v>1.7986206669141327</v>
      </c>
      <c r="GS103" s="139">
        <v>78</v>
      </c>
      <c r="GT103" s="139">
        <v>366334.17411789857</v>
      </c>
      <c r="GU103" s="139">
        <v>-49334.174117898569</v>
      </c>
      <c r="GV103" s="139">
        <v>-0.33858046140868581</v>
      </c>
      <c r="HC103" s="139">
        <v>78</v>
      </c>
      <c r="HD103" s="139">
        <v>450690.8808343726</v>
      </c>
      <c r="HE103" s="139">
        <v>2809.1191656274023</v>
      </c>
      <c r="HF103" s="139">
        <v>1.7197866671586591E-2</v>
      </c>
      <c r="HM103" s="139">
        <v>78</v>
      </c>
      <c r="HN103" s="139">
        <v>511252.57509534695</v>
      </c>
      <c r="HO103" s="139">
        <v>-208252.57509534695</v>
      </c>
      <c r="HP103" s="139">
        <v>-1.551347907688656</v>
      </c>
      <c r="HW103" s="139">
        <v>78</v>
      </c>
      <c r="HX103" s="139">
        <v>429007.60961751663</v>
      </c>
      <c r="HY103" s="139">
        <v>-49747.609617516631</v>
      </c>
      <c r="HZ103" s="139">
        <v>-0.29696656916687131</v>
      </c>
      <c r="JK103" s="139">
        <v>78</v>
      </c>
      <c r="JL103" s="139">
        <v>400368.36634395184</v>
      </c>
      <c r="JM103" s="139">
        <v>-85418.366343951842</v>
      </c>
      <c r="JN103" s="139">
        <v>-0.62442830285251194</v>
      </c>
      <c r="JU103" s="139">
        <v>78</v>
      </c>
      <c r="JV103" s="139">
        <v>591801.9808789473</v>
      </c>
      <c r="JW103" s="139">
        <v>-86801.980878947303</v>
      </c>
      <c r="JX103" s="139">
        <v>-0.51082727522235971</v>
      </c>
    </row>
    <row r="104" spans="2:284" ht="16" thickBot="1">
      <c r="B104" s="26">
        <v>350000</v>
      </c>
      <c r="C104" s="6">
        <v>4</v>
      </c>
      <c r="D104" s="6">
        <v>2</v>
      </c>
      <c r="E104" s="6">
        <v>2560</v>
      </c>
      <c r="F104" s="6">
        <v>5428</v>
      </c>
      <c r="G104" s="27">
        <v>8</v>
      </c>
      <c r="I104" s="55">
        <v>285000</v>
      </c>
      <c r="J104" s="6">
        <v>2</v>
      </c>
      <c r="K104" s="6">
        <v>1</v>
      </c>
      <c r="L104" s="6">
        <v>720</v>
      </c>
      <c r="M104" s="6">
        <v>6400</v>
      </c>
      <c r="N104" s="27">
        <v>6</v>
      </c>
      <c r="P104" s="26">
        <v>232000</v>
      </c>
      <c r="Q104" s="57">
        <v>3</v>
      </c>
      <c r="R104" s="6">
        <v>1</v>
      </c>
      <c r="S104" s="6">
        <v>1300</v>
      </c>
      <c r="T104" s="6">
        <v>11230</v>
      </c>
      <c r="U104" s="27">
        <v>7</v>
      </c>
      <c r="W104" s="38">
        <v>340000</v>
      </c>
      <c r="X104" s="34">
        <v>3</v>
      </c>
      <c r="Y104" s="59">
        <v>1</v>
      </c>
      <c r="Z104" s="34">
        <v>1740</v>
      </c>
      <c r="AA104" s="34">
        <v>46580</v>
      </c>
      <c r="AB104" s="39">
        <v>7</v>
      </c>
      <c r="AD104" s="38">
        <v>265000</v>
      </c>
      <c r="AE104" s="34">
        <v>3</v>
      </c>
      <c r="AF104" s="34">
        <v>1</v>
      </c>
      <c r="AG104" s="34">
        <v>1000</v>
      </c>
      <c r="AH104" s="34">
        <v>9150</v>
      </c>
      <c r="AI104" s="62">
        <v>7</v>
      </c>
      <c r="AK104" s="38">
        <v>262500</v>
      </c>
      <c r="AL104" s="34">
        <v>2</v>
      </c>
      <c r="AM104" s="34">
        <v>1</v>
      </c>
      <c r="AN104" s="59">
        <v>1140</v>
      </c>
      <c r="AO104" s="34">
        <v>14373</v>
      </c>
      <c r="AP104" s="39">
        <v>7</v>
      </c>
      <c r="AS104" s="38">
        <v>400000</v>
      </c>
      <c r="AT104" s="34">
        <v>3</v>
      </c>
      <c r="AU104" s="34">
        <v>2</v>
      </c>
      <c r="AV104" s="34">
        <v>1170</v>
      </c>
      <c r="AW104" s="59">
        <v>3868</v>
      </c>
      <c r="AX104" s="39">
        <v>7</v>
      </c>
      <c r="BN104" s="38">
        <v>215000</v>
      </c>
      <c r="BO104" s="34">
        <v>2</v>
      </c>
      <c r="BP104" s="59">
        <v>1</v>
      </c>
      <c r="BQ104" s="34">
        <v>710</v>
      </c>
      <c r="BR104" s="34">
        <v>7200</v>
      </c>
      <c r="BS104" s="39">
        <v>6</v>
      </c>
      <c r="BU104" s="38">
        <v>215000</v>
      </c>
      <c r="BV104" s="34">
        <v>2</v>
      </c>
      <c r="BW104" s="59">
        <v>1</v>
      </c>
      <c r="BX104" s="34">
        <v>710</v>
      </c>
      <c r="BY104" s="34">
        <v>7200</v>
      </c>
      <c r="BZ104" s="39">
        <v>6</v>
      </c>
      <c r="CJ104" s="5"/>
      <c r="CK104" s="6"/>
      <c r="CL104" s="6"/>
      <c r="CM104" s="6"/>
      <c r="CN104" s="6"/>
      <c r="CO104" s="83"/>
      <c r="CP104" s="83"/>
      <c r="CQ104" s="83"/>
      <c r="CR104" s="6"/>
      <c r="CS104" s="6"/>
      <c r="CT104" s="6"/>
      <c r="CU104" s="6"/>
      <c r="CV104" s="6"/>
      <c r="CW104" s="6"/>
      <c r="CX104" s="6"/>
      <c r="CY104" s="6"/>
      <c r="CZ104" s="7"/>
      <c r="DH104" s="5"/>
      <c r="DI104" s="6"/>
      <c r="DJ104" s="6"/>
      <c r="DK104" s="6"/>
      <c r="DL104" s="6"/>
      <c r="DM104" s="6"/>
      <c r="DN104" s="6"/>
      <c r="DO104" s="6"/>
      <c r="DP104" s="6"/>
      <c r="DQ104" s="6"/>
      <c r="DR104" s="6"/>
      <c r="DS104" s="6"/>
      <c r="DT104" s="6"/>
      <c r="DU104" s="6"/>
      <c r="DV104" s="6"/>
      <c r="DW104" s="6"/>
      <c r="DX104" s="6"/>
      <c r="DY104" s="6"/>
      <c r="DZ104" s="6"/>
      <c r="EA104" s="6"/>
      <c r="EB104" s="6"/>
      <c r="EC104" s="6"/>
      <c r="ED104" s="7"/>
      <c r="EF104" s="5"/>
      <c r="EG104" s="6"/>
      <c r="EH104" s="6"/>
      <c r="EI104" s="6"/>
      <c r="EJ104" s="6"/>
      <c r="EK104" s="6"/>
      <c r="EL104" s="6"/>
      <c r="EM104" s="6"/>
      <c r="EN104" s="6"/>
      <c r="EO104" s="6"/>
      <c r="EP104" s="6"/>
      <c r="EQ104" s="6"/>
      <c r="ER104" s="6"/>
      <c r="ES104" s="6"/>
      <c r="ET104" s="6"/>
      <c r="EU104" s="6"/>
      <c r="EV104" s="6"/>
      <c r="EW104" s="6"/>
      <c r="EX104" s="6"/>
      <c r="EY104" s="6"/>
      <c r="EZ104" s="6"/>
      <c r="FA104" s="6"/>
      <c r="FB104" s="6"/>
      <c r="FC104" s="7"/>
      <c r="FJ104" s="100"/>
      <c r="FK104" s="89"/>
      <c r="FL104" s="89">
        <v>720</v>
      </c>
      <c r="FM104" s="89">
        <v>285000</v>
      </c>
      <c r="FN104" s="145">
        <f t="shared" si="20"/>
        <v>-1158.56</v>
      </c>
      <c r="FO104" s="145">
        <f t="shared" si="21"/>
        <v>1342261.2736</v>
      </c>
      <c r="FP104" s="89">
        <f t="shared" si="17"/>
        <v>-170982.90000000002</v>
      </c>
      <c r="FQ104" s="89">
        <f t="shared" si="18"/>
        <v>29235152092.410007</v>
      </c>
      <c r="FR104" s="89">
        <f t="shared" si="19"/>
        <v>198093948.62400001</v>
      </c>
      <c r="FS104" s="89"/>
      <c r="FT104" s="89"/>
      <c r="FU104" s="89"/>
      <c r="FV104" s="139"/>
      <c r="FW104" s="139"/>
      <c r="FX104" s="139"/>
      <c r="FY104" s="139"/>
      <c r="GA104" s="139"/>
      <c r="GB104" s="139"/>
      <c r="GH104" s="146">
        <v>79</v>
      </c>
      <c r="GI104" s="146">
        <v>714145.88998504472</v>
      </c>
      <c r="GJ104" s="146">
        <v>270854.11001495528</v>
      </c>
      <c r="GK104" s="146">
        <v>2.0536217497362634</v>
      </c>
      <c r="GS104" s="139">
        <v>79</v>
      </c>
      <c r="GT104" s="139">
        <v>368304.65341798711</v>
      </c>
      <c r="GU104" s="139">
        <v>-48304.653417987109</v>
      </c>
      <c r="GV104" s="139">
        <v>-0.3315148603352232</v>
      </c>
      <c r="HC104" s="139">
        <v>79</v>
      </c>
      <c r="HD104" s="139">
        <v>676208.6173810293</v>
      </c>
      <c r="HE104" s="139">
        <v>-221208.6173810293</v>
      </c>
      <c r="HF104" s="139">
        <v>-1.3542737363636475</v>
      </c>
      <c r="HM104" s="139">
        <v>79</v>
      </c>
      <c r="HN104" s="139">
        <v>555922.14894568047</v>
      </c>
      <c r="HO104" s="139">
        <v>-251022.14894568047</v>
      </c>
      <c r="HP104" s="139">
        <v>-1.8699537586610737</v>
      </c>
      <c r="HW104" s="139">
        <v>79</v>
      </c>
      <c r="HX104" s="139">
        <v>484627.28053647379</v>
      </c>
      <c r="HY104" s="139">
        <v>-105127.28053647379</v>
      </c>
      <c r="HZ104" s="139">
        <v>-0.62755352602443837</v>
      </c>
      <c r="JK104" s="139">
        <v>79</v>
      </c>
      <c r="JL104" s="139">
        <v>445340.1907079519</v>
      </c>
      <c r="JM104" s="139">
        <v>-130340.1907079519</v>
      </c>
      <c r="JN104" s="139">
        <v>-0.95281738062650201</v>
      </c>
      <c r="JU104" s="139">
        <v>79</v>
      </c>
      <c r="JV104" s="139">
        <v>431171.85359612748</v>
      </c>
      <c r="JW104" s="139">
        <v>78328.146403872524</v>
      </c>
      <c r="JX104" s="139">
        <v>0.46095899189799144</v>
      </c>
    </row>
    <row r="105" spans="2:284">
      <c r="B105" s="26">
        <v>649950</v>
      </c>
      <c r="C105" s="6">
        <v>3</v>
      </c>
      <c r="D105" s="6">
        <v>2</v>
      </c>
      <c r="E105" s="6">
        <v>3310</v>
      </c>
      <c r="F105" s="6">
        <v>387684</v>
      </c>
      <c r="G105" s="27">
        <v>8</v>
      </c>
      <c r="I105" s="55">
        <v>285000</v>
      </c>
      <c r="J105" s="6">
        <v>3</v>
      </c>
      <c r="K105" s="6">
        <v>1</v>
      </c>
      <c r="L105" s="6">
        <v>1600</v>
      </c>
      <c r="M105" s="6">
        <v>7500</v>
      </c>
      <c r="N105" s="27">
        <v>7</v>
      </c>
      <c r="P105" s="26">
        <v>237000</v>
      </c>
      <c r="Q105" s="57">
        <v>3</v>
      </c>
      <c r="R105" s="6">
        <v>1</v>
      </c>
      <c r="S105" s="6">
        <v>1800</v>
      </c>
      <c r="T105" s="6">
        <v>9216</v>
      </c>
      <c r="U105" s="27">
        <v>7</v>
      </c>
      <c r="W105" s="38">
        <v>341000</v>
      </c>
      <c r="X105" s="34">
        <v>3</v>
      </c>
      <c r="Y105" s="59">
        <v>1</v>
      </c>
      <c r="Z105" s="34">
        <v>1720</v>
      </c>
      <c r="AA105" s="34">
        <v>7119</v>
      </c>
      <c r="AB105" s="39">
        <v>7</v>
      </c>
      <c r="AD105" s="38">
        <v>267000</v>
      </c>
      <c r="AE105" s="34">
        <v>3</v>
      </c>
      <c r="AF105" s="34">
        <v>1</v>
      </c>
      <c r="AG105" s="34">
        <v>1090</v>
      </c>
      <c r="AH105" s="34">
        <v>8160</v>
      </c>
      <c r="AI105" s="62">
        <v>7</v>
      </c>
      <c r="AK105" s="38">
        <v>287000</v>
      </c>
      <c r="AL105" s="34">
        <v>3</v>
      </c>
      <c r="AM105" s="34">
        <v>1</v>
      </c>
      <c r="AN105" s="59">
        <v>1150</v>
      </c>
      <c r="AO105" s="34">
        <v>11475</v>
      </c>
      <c r="AP105" s="39">
        <v>7</v>
      </c>
      <c r="AS105" s="38">
        <v>545000</v>
      </c>
      <c r="AT105" s="34">
        <v>2</v>
      </c>
      <c r="AU105" s="34">
        <v>2</v>
      </c>
      <c r="AV105" s="34">
        <v>1430</v>
      </c>
      <c r="AW105" s="59">
        <v>3880</v>
      </c>
      <c r="AX105" s="39">
        <v>7</v>
      </c>
      <c r="BN105" s="38">
        <v>215000</v>
      </c>
      <c r="BO105" s="34">
        <v>3</v>
      </c>
      <c r="BP105" s="59">
        <v>1</v>
      </c>
      <c r="BQ105" s="34">
        <v>1770</v>
      </c>
      <c r="BR105" s="34">
        <v>29004</v>
      </c>
      <c r="BS105" s="39">
        <v>8</v>
      </c>
      <c r="BU105" s="38">
        <v>215000</v>
      </c>
      <c r="BV105" s="34">
        <v>3</v>
      </c>
      <c r="BW105" s="59">
        <v>1</v>
      </c>
      <c r="BX105" s="34">
        <v>1770</v>
      </c>
      <c r="BY105" s="34">
        <v>29004</v>
      </c>
      <c r="BZ105" s="39">
        <v>8</v>
      </c>
      <c r="CJ105" s="5"/>
      <c r="CK105" s="6"/>
      <c r="CL105" s="6"/>
      <c r="CM105" s="6"/>
      <c r="CN105" s="6"/>
      <c r="CO105" s="83"/>
      <c r="CP105" s="83"/>
      <c r="CQ105" s="83"/>
      <c r="CR105" s="6"/>
      <c r="CS105" s="6"/>
      <c r="CT105" s="6"/>
      <c r="CU105" s="6"/>
      <c r="CV105" s="6"/>
      <c r="CW105" s="6"/>
      <c r="CX105" s="6"/>
      <c r="CY105" s="6"/>
      <c r="CZ105" s="7"/>
      <c r="DH105" s="5"/>
      <c r="DI105" s="6"/>
      <c r="DJ105" s="6"/>
      <c r="DK105" s="6"/>
      <c r="DL105" s="6"/>
      <c r="DM105" s="6"/>
      <c r="DN105" s="6"/>
      <c r="DO105" s="6"/>
      <c r="DP105" s="6"/>
      <c r="DQ105" s="6"/>
      <c r="DR105" s="6"/>
      <c r="DS105" s="6"/>
      <c r="DT105" s="6"/>
      <c r="DU105" s="6"/>
      <c r="DV105" s="6"/>
      <c r="DW105" s="6"/>
      <c r="DX105" s="6"/>
      <c r="DY105" s="6"/>
      <c r="DZ105" s="6"/>
      <c r="EA105" s="6"/>
      <c r="EB105" s="6"/>
      <c r="EC105" s="6"/>
      <c r="ED105" s="7"/>
      <c r="EF105" s="5"/>
      <c r="EG105" s="6"/>
      <c r="EH105" s="6"/>
      <c r="EI105" s="6"/>
      <c r="EJ105" s="6"/>
      <c r="EK105" s="6"/>
      <c r="EL105" s="6"/>
      <c r="EM105" s="6"/>
      <c r="EN105" s="6"/>
      <c r="EO105" s="6"/>
      <c r="EP105" s="6"/>
      <c r="EQ105" s="6"/>
      <c r="ER105" s="6"/>
      <c r="ES105" s="6"/>
      <c r="ET105" s="6"/>
      <c r="EU105" s="6"/>
      <c r="EV105" s="6"/>
      <c r="EW105" s="6"/>
      <c r="EX105" s="6"/>
      <c r="EY105" s="6"/>
      <c r="EZ105" s="6"/>
      <c r="FA105" s="6"/>
      <c r="FB105" s="6"/>
      <c r="FC105" s="7"/>
      <c r="FJ105" s="100"/>
      <c r="FK105" s="89"/>
      <c r="FL105" s="89">
        <v>1600</v>
      </c>
      <c r="FM105" s="89">
        <v>285000</v>
      </c>
      <c r="FN105" s="145">
        <f t="shared" si="20"/>
        <v>-278.55999999999995</v>
      </c>
      <c r="FO105" s="145">
        <f t="shared" si="21"/>
        <v>77595.673599999966</v>
      </c>
      <c r="FP105" s="89">
        <f t="shared" si="17"/>
        <v>-170982.90000000002</v>
      </c>
      <c r="FQ105" s="89">
        <f t="shared" si="18"/>
        <v>29235152092.410007</v>
      </c>
      <c r="FR105" s="89">
        <f t="shared" si="19"/>
        <v>47628996.623999998</v>
      </c>
      <c r="FS105" s="89"/>
      <c r="FT105" s="89"/>
      <c r="FU105" s="89"/>
      <c r="FV105" s="139"/>
      <c r="FW105" s="139"/>
      <c r="FX105" s="139"/>
      <c r="FY105" s="139"/>
      <c r="GA105" s="139"/>
      <c r="GB105" s="139"/>
      <c r="GS105" s="139">
        <v>80</v>
      </c>
      <c r="GT105" s="139">
        <v>439241.90822117444</v>
      </c>
      <c r="GU105" s="139">
        <v>-117241.90822117444</v>
      </c>
      <c r="GV105" s="139">
        <v>-0.80463127419737801</v>
      </c>
      <c r="HC105" s="139">
        <v>80</v>
      </c>
      <c r="HD105" s="139">
        <v>513703.1895753502</v>
      </c>
      <c r="HE105" s="139">
        <v>-58703.189575350203</v>
      </c>
      <c r="HF105" s="139">
        <v>-0.3593901034412908</v>
      </c>
      <c r="HM105" s="139">
        <v>80</v>
      </c>
      <c r="HN105" s="139">
        <v>360865.00979922427</v>
      </c>
      <c r="HO105" s="139">
        <v>-55865.009799224266</v>
      </c>
      <c r="HP105" s="139">
        <v>-0.4161584365780514</v>
      </c>
      <c r="HW105" s="139">
        <v>80</v>
      </c>
      <c r="HX105" s="139">
        <v>492806.64390690863</v>
      </c>
      <c r="HY105" s="139">
        <v>-113306.64390690863</v>
      </c>
      <c r="HZ105" s="139">
        <v>-0.67637994194195694</v>
      </c>
      <c r="JK105" s="139">
        <v>80</v>
      </c>
      <c r="JL105" s="139">
        <v>381999.59301217715</v>
      </c>
      <c r="JM105" s="139">
        <v>-66999.593012177153</v>
      </c>
      <c r="JN105" s="139">
        <v>-0.48978274751756684</v>
      </c>
      <c r="JU105" s="139">
        <v>80</v>
      </c>
      <c r="JV105" s="139">
        <v>494085.32011523191</v>
      </c>
      <c r="JW105" s="139">
        <v>15914.679884768091</v>
      </c>
      <c r="JX105" s="139">
        <v>9.3657454348993141E-2</v>
      </c>
    </row>
    <row r="106" spans="2:284">
      <c r="B106" s="26">
        <v>523000</v>
      </c>
      <c r="C106" s="6">
        <v>4</v>
      </c>
      <c r="D106" s="6">
        <v>2</v>
      </c>
      <c r="E106" s="6">
        <v>3180</v>
      </c>
      <c r="F106" s="6">
        <v>20870</v>
      </c>
      <c r="G106" s="27">
        <v>8</v>
      </c>
      <c r="I106" s="55">
        <v>285000</v>
      </c>
      <c r="J106" s="6">
        <v>4</v>
      </c>
      <c r="K106" s="6">
        <v>1</v>
      </c>
      <c r="L106" s="6">
        <v>2130</v>
      </c>
      <c r="M106" s="6">
        <v>8151</v>
      </c>
      <c r="N106" s="27">
        <v>7</v>
      </c>
      <c r="P106" s="26">
        <v>239950</v>
      </c>
      <c r="Q106" s="57">
        <v>3</v>
      </c>
      <c r="R106" s="6">
        <v>2</v>
      </c>
      <c r="S106" s="6">
        <v>1560</v>
      </c>
      <c r="T106" s="6">
        <v>8280</v>
      </c>
      <c r="U106" s="27">
        <v>7</v>
      </c>
      <c r="W106" s="38">
        <v>345000</v>
      </c>
      <c r="X106" s="34">
        <v>3</v>
      </c>
      <c r="Y106" s="59">
        <v>1</v>
      </c>
      <c r="Z106" s="34">
        <v>1110</v>
      </c>
      <c r="AA106" s="34">
        <v>6250</v>
      </c>
      <c r="AB106" s="39">
        <v>7</v>
      </c>
      <c r="AD106" s="38">
        <v>267500</v>
      </c>
      <c r="AE106" s="34">
        <v>3</v>
      </c>
      <c r="AF106" s="34">
        <v>1</v>
      </c>
      <c r="AG106" s="34">
        <v>1600</v>
      </c>
      <c r="AH106" s="34">
        <v>9072</v>
      </c>
      <c r="AI106" s="62">
        <v>7</v>
      </c>
      <c r="AK106" s="38">
        <v>310000</v>
      </c>
      <c r="AL106" s="34">
        <v>3</v>
      </c>
      <c r="AM106" s="34">
        <v>1</v>
      </c>
      <c r="AN106" s="59">
        <v>1150</v>
      </c>
      <c r="AO106" s="34">
        <v>3323</v>
      </c>
      <c r="AP106" s="39">
        <v>7</v>
      </c>
      <c r="AS106" s="38">
        <v>700000</v>
      </c>
      <c r="AT106" s="34">
        <v>3</v>
      </c>
      <c r="AU106" s="34">
        <v>2</v>
      </c>
      <c r="AV106" s="34">
        <v>2080</v>
      </c>
      <c r="AW106" s="59">
        <v>3880</v>
      </c>
      <c r="AX106" s="39">
        <v>7</v>
      </c>
      <c r="BN106" s="38">
        <v>216000</v>
      </c>
      <c r="BO106" s="34">
        <v>3</v>
      </c>
      <c r="BP106" s="59">
        <v>1</v>
      </c>
      <c r="BQ106" s="34">
        <v>1310</v>
      </c>
      <c r="BR106" s="34">
        <v>8670</v>
      </c>
      <c r="BS106" s="39">
        <v>6</v>
      </c>
      <c r="BU106" s="38">
        <v>216000</v>
      </c>
      <c r="BV106" s="34">
        <v>3</v>
      </c>
      <c r="BW106" s="59">
        <v>1</v>
      </c>
      <c r="BX106" s="34">
        <v>1310</v>
      </c>
      <c r="BY106" s="34">
        <v>8670</v>
      </c>
      <c r="BZ106" s="39">
        <v>6</v>
      </c>
      <c r="CJ106" s="5"/>
      <c r="CK106" s="6"/>
      <c r="CL106" s="6"/>
      <c r="CM106" s="140" t="s">
        <v>117</v>
      </c>
      <c r="CN106" s="140"/>
      <c r="CO106" s="83"/>
      <c r="CP106" s="83"/>
      <c r="CQ106" s="83"/>
      <c r="CR106" s="6"/>
      <c r="CS106" s="140" t="s">
        <v>129</v>
      </c>
      <c r="CT106" s="140"/>
      <c r="CU106" s="6"/>
      <c r="CV106" s="6"/>
      <c r="CW106" s="6"/>
      <c r="CX106" s="6"/>
      <c r="CY106" s="6"/>
      <c r="CZ106" s="7"/>
      <c r="DH106" s="5"/>
      <c r="DI106" s="6"/>
      <c r="DJ106" s="6"/>
      <c r="DK106" s="6"/>
      <c r="DL106" s="6"/>
      <c r="DM106" s="6"/>
      <c r="DN106" s="6"/>
      <c r="DO106" s="6"/>
      <c r="DP106" s="6"/>
      <c r="DQ106" s="6"/>
      <c r="DR106" s="6"/>
      <c r="DS106" s="6"/>
      <c r="DT106" s="6"/>
      <c r="DU106" s="6"/>
      <c r="DV106" s="6"/>
      <c r="DW106" s="6"/>
      <c r="DX106" s="6"/>
      <c r="DY106" s="6"/>
      <c r="DZ106" s="6"/>
      <c r="EA106" s="6"/>
      <c r="EB106" s="6"/>
      <c r="EC106" s="6"/>
      <c r="ED106" s="7"/>
      <c r="EF106" s="5"/>
      <c r="EG106" s="6"/>
      <c r="EH106" s="6"/>
      <c r="EI106" s="6"/>
      <c r="EJ106" s="6"/>
      <c r="EK106" s="6"/>
      <c r="EL106" s="6"/>
      <c r="EM106" s="6"/>
      <c r="EN106" s="6"/>
      <c r="EO106" s="6"/>
      <c r="EP106" s="6"/>
      <c r="EQ106" s="6"/>
      <c r="ER106" s="6"/>
      <c r="ES106" s="6"/>
      <c r="ET106" s="6"/>
      <c r="EU106" s="6"/>
      <c r="EV106" s="6"/>
      <c r="EW106" s="6"/>
      <c r="EX106" s="6"/>
      <c r="EY106" s="6"/>
      <c r="EZ106" s="6"/>
      <c r="FA106" s="6"/>
      <c r="FB106" s="6"/>
      <c r="FC106" s="7"/>
      <c r="FJ106" s="100"/>
      <c r="FK106" s="89"/>
      <c r="FL106" s="89">
        <v>2130</v>
      </c>
      <c r="FM106" s="89">
        <v>285000</v>
      </c>
      <c r="FN106" s="145">
        <f t="shared" si="20"/>
        <v>251.44000000000005</v>
      </c>
      <c r="FO106" s="145">
        <f t="shared" si="21"/>
        <v>63222.073600000025</v>
      </c>
      <c r="FP106" s="89">
        <f t="shared" si="17"/>
        <v>-170982.90000000002</v>
      </c>
      <c r="FQ106" s="89">
        <f t="shared" si="18"/>
        <v>29235152092.410007</v>
      </c>
      <c r="FR106" s="89">
        <f t="shared" si="19"/>
        <v>-42991940.376000017</v>
      </c>
      <c r="FS106" s="89"/>
      <c r="FT106" s="89"/>
      <c r="FU106" s="89"/>
      <c r="FV106" s="139"/>
      <c r="FW106" s="139"/>
      <c r="FX106" s="139"/>
      <c r="FY106" s="139"/>
      <c r="GA106" s="139"/>
      <c r="GB106" s="139"/>
      <c r="GS106" s="139">
        <v>81</v>
      </c>
      <c r="GT106" s="139">
        <v>364363.69481781003</v>
      </c>
      <c r="GU106" s="139">
        <v>-42363.694817810028</v>
      </c>
      <c r="GV106" s="139">
        <v>-0.29074205851937035</v>
      </c>
      <c r="HC106" s="139">
        <v>81</v>
      </c>
      <c r="HD106" s="139">
        <v>482197.03520486143</v>
      </c>
      <c r="HE106" s="139">
        <v>-17197.03520486143</v>
      </c>
      <c r="HF106" s="139">
        <v>-0.10528293787555748</v>
      </c>
      <c r="HM106" s="139">
        <v>81</v>
      </c>
      <c r="HN106" s="139">
        <v>331085.29389900196</v>
      </c>
      <c r="HO106" s="139">
        <v>-25085.293899001961</v>
      </c>
      <c r="HP106" s="139">
        <v>-0.18686932531880712</v>
      </c>
      <c r="HW106" s="139">
        <v>81</v>
      </c>
      <c r="HX106" s="139">
        <v>440458.71833612549</v>
      </c>
      <c r="HY106" s="139">
        <v>-60558.718336125487</v>
      </c>
      <c r="HZ106" s="139">
        <v>-0.3615030944339036</v>
      </c>
      <c r="JK106" s="139">
        <v>81</v>
      </c>
      <c r="JL106" s="139">
        <v>411558.53860353871</v>
      </c>
      <c r="JM106" s="139">
        <v>-94558.538603538706</v>
      </c>
      <c r="JN106" s="139">
        <v>-0.69124510696758557</v>
      </c>
      <c r="JU106" s="139">
        <v>81</v>
      </c>
      <c r="JV106" s="139">
        <v>472667.96981085592</v>
      </c>
      <c r="JW106" s="139">
        <v>39832.030189144076</v>
      </c>
      <c r="JX106" s="139">
        <v>0.23441040448686598</v>
      </c>
    </row>
    <row r="107" spans="2:284">
      <c r="B107" s="26">
        <v>360000</v>
      </c>
      <c r="C107" s="6">
        <v>3</v>
      </c>
      <c r="D107" s="6">
        <v>1</v>
      </c>
      <c r="E107" s="6">
        <v>1800</v>
      </c>
      <c r="F107" s="6">
        <v>22000</v>
      </c>
      <c r="G107" s="27">
        <v>8</v>
      </c>
      <c r="I107" s="55">
        <v>286000</v>
      </c>
      <c r="J107" s="6">
        <v>4</v>
      </c>
      <c r="K107" s="6">
        <v>1</v>
      </c>
      <c r="L107" s="6">
        <v>1600</v>
      </c>
      <c r="M107" s="6">
        <v>5750</v>
      </c>
      <c r="N107" s="27">
        <v>6</v>
      </c>
      <c r="P107" s="26">
        <v>239950</v>
      </c>
      <c r="Q107" s="57">
        <v>3</v>
      </c>
      <c r="R107" s="6">
        <v>1</v>
      </c>
      <c r="S107" s="6">
        <v>1140</v>
      </c>
      <c r="T107" s="6">
        <v>8366</v>
      </c>
      <c r="U107" s="27">
        <v>6</v>
      </c>
      <c r="W107" s="38">
        <v>347000</v>
      </c>
      <c r="X107" s="34">
        <v>3</v>
      </c>
      <c r="Y107" s="59">
        <v>1</v>
      </c>
      <c r="Z107" s="34">
        <v>1010</v>
      </c>
      <c r="AA107" s="34">
        <v>7200</v>
      </c>
      <c r="AB107" s="39">
        <v>7</v>
      </c>
      <c r="AD107" s="38">
        <v>268000</v>
      </c>
      <c r="AE107" s="34">
        <v>3</v>
      </c>
      <c r="AF107" s="34">
        <v>2</v>
      </c>
      <c r="AG107" s="34">
        <v>1700</v>
      </c>
      <c r="AH107" s="34">
        <v>2250</v>
      </c>
      <c r="AI107" s="62">
        <v>7</v>
      </c>
      <c r="AK107" s="38">
        <v>358000</v>
      </c>
      <c r="AL107" s="34">
        <v>3</v>
      </c>
      <c r="AM107" s="34">
        <v>1</v>
      </c>
      <c r="AN107" s="59">
        <v>1150</v>
      </c>
      <c r="AO107" s="34">
        <v>4681</v>
      </c>
      <c r="AP107" s="39">
        <v>7</v>
      </c>
      <c r="AS107" s="38">
        <v>195000</v>
      </c>
      <c r="AT107" s="34">
        <v>2</v>
      </c>
      <c r="AU107" s="34">
        <v>1</v>
      </c>
      <c r="AV107" s="34">
        <v>1080</v>
      </c>
      <c r="AW107" s="59">
        <v>3899</v>
      </c>
      <c r="AX107" s="39">
        <v>8</v>
      </c>
      <c r="BN107" s="38">
        <v>217000</v>
      </c>
      <c r="BO107" s="34">
        <v>2</v>
      </c>
      <c r="BP107" s="59">
        <v>1</v>
      </c>
      <c r="BQ107" s="34">
        <v>730</v>
      </c>
      <c r="BR107" s="34">
        <v>2400</v>
      </c>
      <c r="BS107" s="39">
        <v>5</v>
      </c>
      <c r="BU107" s="38">
        <v>217000</v>
      </c>
      <c r="BV107" s="34">
        <v>2</v>
      </c>
      <c r="BW107" s="59">
        <v>1</v>
      </c>
      <c r="BX107" s="34">
        <v>730</v>
      </c>
      <c r="BY107" s="34">
        <v>2400</v>
      </c>
      <c r="BZ107" s="39">
        <v>5</v>
      </c>
      <c r="CJ107" s="5"/>
      <c r="CK107" s="6"/>
      <c r="CL107" s="6"/>
      <c r="CM107" s="139"/>
      <c r="CN107" s="139"/>
      <c r="CO107" s="83"/>
      <c r="CP107" s="83"/>
      <c r="CQ107" s="83"/>
      <c r="CR107" s="6"/>
      <c r="CS107" s="139"/>
      <c r="CT107" s="139"/>
      <c r="CU107" s="6"/>
      <c r="CV107" s="6"/>
      <c r="CW107" s="6"/>
      <c r="CX107" s="6"/>
      <c r="CY107" s="6"/>
      <c r="CZ107" s="7"/>
      <c r="DH107" s="5"/>
      <c r="DI107" s="6"/>
      <c r="DJ107" s="6"/>
      <c r="DK107" s="6"/>
      <c r="DL107" s="6"/>
      <c r="DM107" s="6"/>
      <c r="DN107" s="6"/>
      <c r="DO107" s="6"/>
      <c r="DP107" s="6"/>
      <c r="DQ107" s="6"/>
      <c r="DR107" s="6"/>
      <c r="DS107" s="6"/>
      <c r="DT107" s="6"/>
      <c r="DU107" s="6"/>
      <c r="DV107" s="6"/>
      <c r="DW107" s="6"/>
      <c r="DX107" s="6"/>
      <c r="DY107" s="6"/>
      <c r="DZ107" s="6"/>
      <c r="EA107" s="6"/>
      <c r="EB107" s="6"/>
      <c r="EC107" s="6"/>
      <c r="ED107" s="7"/>
      <c r="EF107" s="5"/>
      <c r="EG107" s="6"/>
      <c r="EH107" s="6"/>
      <c r="EI107" s="6"/>
      <c r="EJ107" s="6"/>
      <c r="EK107" s="6"/>
      <c r="EL107" s="6"/>
      <c r="EM107" s="6"/>
      <c r="EN107" s="6"/>
      <c r="EO107" s="6"/>
      <c r="EP107" s="6"/>
      <c r="EQ107" s="6"/>
      <c r="ER107" s="6"/>
      <c r="ES107" s="6"/>
      <c r="ET107" s="6"/>
      <c r="EU107" s="6"/>
      <c r="EV107" s="6"/>
      <c r="EW107" s="6"/>
      <c r="EX107" s="6"/>
      <c r="EY107" s="6"/>
      <c r="EZ107" s="6"/>
      <c r="FA107" s="6"/>
      <c r="FB107" s="6"/>
      <c r="FC107" s="7"/>
      <c r="FJ107" s="100"/>
      <c r="FK107" s="89"/>
      <c r="FL107" s="89">
        <v>1600</v>
      </c>
      <c r="FM107" s="89">
        <v>286000</v>
      </c>
      <c r="FN107" s="145">
        <f t="shared" si="20"/>
        <v>-278.55999999999995</v>
      </c>
      <c r="FO107" s="145">
        <f t="shared" si="21"/>
        <v>77595.673599999966</v>
      </c>
      <c r="FP107" s="89">
        <f t="shared" si="17"/>
        <v>-169982.90000000002</v>
      </c>
      <c r="FQ107" s="89">
        <f t="shared" si="18"/>
        <v>28894186292.410007</v>
      </c>
      <c r="FR107" s="89">
        <f t="shared" si="19"/>
        <v>47350436.623999998</v>
      </c>
      <c r="FS107" s="89"/>
      <c r="FT107" s="89"/>
      <c r="FU107" s="89"/>
      <c r="FV107" s="139"/>
      <c r="FW107" s="139"/>
      <c r="FX107" s="139"/>
      <c r="FY107" s="139"/>
      <c r="GA107" s="139"/>
      <c r="GB107" s="139"/>
      <c r="GS107" s="139">
        <v>82</v>
      </c>
      <c r="GT107" s="139">
        <v>405743.76011966931</v>
      </c>
      <c r="GU107" s="139">
        <v>-81243.760119669314</v>
      </c>
      <c r="GV107" s="139">
        <v>-0.55757596594516434</v>
      </c>
      <c r="HC107" s="139">
        <v>82</v>
      </c>
      <c r="HD107" s="139">
        <v>507070.31497103674</v>
      </c>
      <c r="HE107" s="139">
        <v>-41120.314971036743</v>
      </c>
      <c r="HF107" s="139">
        <v>-0.25174499644538595</v>
      </c>
      <c r="HM107" s="139">
        <v>82</v>
      </c>
      <c r="HN107" s="139">
        <v>319173.40753891302</v>
      </c>
      <c r="HO107" s="139">
        <v>-12285.407538913016</v>
      </c>
      <c r="HP107" s="139">
        <v>-9.151839429533655E-2</v>
      </c>
      <c r="HW107" s="139">
        <v>82</v>
      </c>
      <c r="HX107" s="139">
        <v>568056.78691490949</v>
      </c>
      <c r="HY107" s="139">
        <v>-188106.78691490949</v>
      </c>
      <c r="HZ107" s="139">
        <v>-1.1228967095427038</v>
      </c>
      <c r="JK107" s="139">
        <v>82</v>
      </c>
      <c r="JL107" s="139">
        <v>372498.50335781102</v>
      </c>
      <c r="JM107" s="139">
        <v>-55498.503357811016</v>
      </c>
      <c r="JN107" s="139">
        <v>-0.40570708321707616</v>
      </c>
      <c r="JU107" s="139">
        <v>82</v>
      </c>
      <c r="JV107" s="139">
        <v>476683.72299292643</v>
      </c>
      <c r="JW107" s="139">
        <v>38316.277007073571</v>
      </c>
      <c r="JX107" s="139">
        <v>0.22549023860970119</v>
      </c>
    </row>
    <row r="108" spans="2:284">
      <c r="B108" s="26">
        <v>512500</v>
      </c>
      <c r="C108" s="6">
        <v>3</v>
      </c>
      <c r="D108" s="6">
        <v>2</v>
      </c>
      <c r="E108" s="6">
        <v>1900</v>
      </c>
      <c r="F108" s="6">
        <v>7604</v>
      </c>
      <c r="G108" s="27">
        <v>8</v>
      </c>
      <c r="I108" s="55">
        <v>287000</v>
      </c>
      <c r="J108" s="6">
        <v>3</v>
      </c>
      <c r="K108" s="6">
        <v>1</v>
      </c>
      <c r="L108" s="6">
        <v>1150</v>
      </c>
      <c r="M108" s="6">
        <v>11475</v>
      </c>
      <c r="N108" s="27">
        <v>7</v>
      </c>
      <c r="P108" s="26">
        <v>240000</v>
      </c>
      <c r="Q108" s="57">
        <v>3</v>
      </c>
      <c r="R108" s="6">
        <v>2</v>
      </c>
      <c r="S108" s="6">
        <v>1460</v>
      </c>
      <c r="T108" s="6">
        <v>7526</v>
      </c>
      <c r="U108" s="27">
        <v>7</v>
      </c>
      <c r="W108" s="38">
        <v>347000</v>
      </c>
      <c r="X108" s="34">
        <v>3</v>
      </c>
      <c r="Y108" s="59">
        <v>1</v>
      </c>
      <c r="Z108" s="34">
        <v>940</v>
      </c>
      <c r="AA108" s="34">
        <v>9198</v>
      </c>
      <c r="AB108" s="39">
        <v>7</v>
      </c>
      <c r="AD108" s="38">
        <v>268500</v>
      </c>
      <c r="AE108" s="34">
        <v>4</v>
      </c>
      <c r="AF108" s="34">
        <v>1</v>
      </c>
      <c r="AG108" s="34">
        <v>1420</v>
      </c>
      <c r="AH108" s="34">
        <v>7500</v>
      </c>
      <c r="AI108" s="62">
        <v>7</v>
      </c>
      <c r="AK108" s="38">
        <v>361000</v>
      </c>
      <c r="AL108" s="34">
        <v>3</v>
      </c>
      <c r="AM108" s="34">
        <v>1</v>
      </c>
      <c r="AN108" s="59">
        <v>1150</v>
      </c>
      <c r="AO108" s="34">
        <v>17585</v>
      </c>
      <c r="AP108" s="39">
        <v>7</v>
      </c>
      <c r="AS108" s="38">
        <v>440000</v>
      </c>
      <c r="AT108" s="34">
        <v>4</v>
      </c>
      <c r="AU108" s="34">
        <v>1</v>
      </c>
      <c r="AV108" s="34">
        <v>1780</v>
      </c>
      <c r="AW108" s="59">
        <v>4000</v>
      </c>
      <c r="AX108" s="39">
        <v>7</v>
      </c>
      <c r="BN108" s="38">
        <v>219000</v>
      </c>
      <c r="BO108" s="34">
        <v>3</v>
      </c>
      <c r="BP108" s="59">
        <v>1</v>
      </c>
      <c r="BQ108" s="34">
        <v>1080</v>
      </c>
      <c r="BR108" s="34">
        <v>10639</v>
      </c>
      <c r="BS108" s="39">
        <v>7</v>
      </c>
      <c r="BU108" s="38">
        <v>219000</v>
      </c>
      <c r="BV108" s="34">
        <v>3</v>
      </c>
      <c r="BW108" s="59">
        <v>1</v>
      </c>
      <c r="BX108" s="34">
        <v>1080</v>
      </c>
      <c r="BY108" s="34">
        <v>10639</v>
      </c>
      <c r="BZ108" s="39">
        <v>7</v>
      </c>
      <c r="CJ108" s="5"/>
      <c r="CK108" s="6"/>
      <c r="CL108" s="6"/>
      <c r="CM108" s="139" t="s">
        <v>100</v>
      </c>
      <c r="CN108" s="139">
        <v>513569.36842105264</v>
      </c>
      <c r="CO108" s="83"/>
      <c r="CP108" s="83"/>
      <c r="CQ108" s="83"/>
      <c r="CR108" s="6"/>
      <c r="CS108" s="139" t="s">
        <v>100</v>
      </c>
      <c r="CT108" s="139">
        <v>2379.1929824561403</v>
      </c>
      <c r="CU108" s="6"/>
      <c r="CV108" s="6"/>
      <c r="CW108" s="6"/>
      <c r="CX108" s="6"/>
      <c r="CY108" s="6"/>
      <c r="CZ108" s="7"/>
      <c r="DH108" s="5"/>
      <c r="DI108" s="6"/>
      <c r="DJ108" s="6"/>
      <c r="DK108" s="6"/>
      <c r="DL108" s="6"/>
      <c r="DM108" s="6"/>
      <c r="DN108" s="6"/>
      <c r="DO108" s="6"/>
      <c r="DP108" s="6"/>
      <c r="DQ108" s="6"/>
      <c r="DR108" s="6"/>
      <c r="DS108" s="6"/>
      <c r="DT108" s="6"/>
      <c r="DU108" s="6"/>
      <c r="DV108" s="6"/>
      <c r="DW108" s="6"/>
      <c r="DX108" s="6"/>
      <c r="DY108" s="6"/>
      <c r="DZ108" s="6"/>
      <c r="EA108" s="6"/>
      <c r="EB108" s="6"/>
      <c r="EC108" s="6"/>
      <c r="ED108" s="7"/>
      <c r="EF108" s="5"/>
      <c r="EG108" s="6"/>
      <c r="EH108" s="6"/>
      <c r="EI108" s="6"/>
      <c r="EJ108" s="6"/>
      <c r="EK108" s="6"/>
      <c r="EL108" s="6"/>
      <c r="EM108" s="6"/>
      <c r="EN108" s="6"/>
      <c r="EO108" s="6"/>
      <c r="EP108" s="6"/>
      <c r="EQ108" s="6"/>
      <c r="ER108" s="6"/>
      <c r="ES108" s="6"/>
      <c r="ET108" s="6"/>
      <c r="EU108" s="6"/>
      <c r="EV108" s="6"/>
      <c r="EW108" s="6"/>
      <c r="EX108" s="6"/>
      <c r="EY108" s="6"/>
      <c r="EZ108" s="6"/>
      <c r="FA108" s="6"/>
      <c r="FB108" s="6"/>
      <c r="FC108" s="7"/>
      <c r="FJ108" s="100"/>
      <c r="FK108" s="89"/>
      <c r="FL108" s="89">
        <v>1150</v>
      </c>
      <c r="FM108" s="89">
        <v>287000</v>
      </c>
      <c r="FN108" s="145">
        <f t="shared" si="20"/>
        <v>-728.56</v>
      </c>
      <c r="FO108" s="145">
        <f t="shared" si="21"/>
        <v>530799.67359999986</v>
      </c>
      <c r="FP108" s="89">
        <f t="shared" si="17"/>
        <v>-168982.90000000002</v>
      </c>
      <c r="FQ108" s="89">
        <f t="shared" si="18"/>
        <v>28555220492.410007</v>
      </c>
      <c r="FR108" s="89">
        <f t="shared" si="19"/>
        <v>123114181.62400001</v>
      </c>
      <c r="FS108" s="89"/>
      <c r="FT108" s="89"/>
      <c r="FU108" s="89"/>
      <c r="FV108" s="139"/>
      <c r="FW108" s="139"/>
      <c r="FX108" s="139"/>
      <c r="FY108" s="139"/>
      <c r="GA108" s="139"/>
      <c r="GB108" s="139"/>
      <c r="GS108" s="139">
        <v>83</v>
      </c>
      <c r="GT108" s="139">
        <v>297367.39861479978</v>
      </c>
      <c r="GU108" s="139">
        <v>27582.601385200222</v>
      </c>
      <c r="GV108" s="139">
        <v>0.1892994069695951</v>
      </c>
      <c r="HC108" s="139">
        <v>83</v>
      </c>
      <c r="HD108" s="139">
        <v>707714.7717515179</v>
      </c>
      <c r="HE108" s="139">
        <v>-238714.7717515179</v>
      </c>
      <c r="HF108" s="139">
        <v>-1.4614491500946751</v>
      </c>
      <c r="HM108" s="139">
        <v>83</v>
      </c>
      <c r="HN108" s="139">
        <v>340019.20866906864</v>
      </c>
      <c r="HO108" s="139">
        <v>-30019.208669068641</v>
      </c>
      <c r="HP108" s="139">
        <v>-0.22362382091989474</v>
      </c>
      <c r="HW108" s="139">
        <v>83</v>
      </c>
      <c r="HX108" s="139">
        <v>522252.35204047419</v>
      </c>
      <c r="HY108" s="139">
        <v>-142252.35204047419</v>
      </c>
      <c r="HZ108" s="139">
        <v>-0.84917030720010711</v>
      </c>
      <c r="JK108" s="139">
        <v>83</v>
      </c>
      <c r="JL108" s="139">
        <v>322881.70182945416</v>
      </c>
      <c r="JM108" s="139">
        <v>-2931.7018294541631</v>
      </c>
      <c r="JN108" s="139">
        <v>-2.143142834720449E-2</v>
      </c>
      <c r="JU108" s="139">
        <v>83</v>
      </c>
      <c r="JV108" s="139">
        <v>460620.71026464447</v>
      </c>
      <c r="JW108" s="139">
        <v>56879.289735355531</v>
      </c>
      <c r="JX108" s="139">
        <v>0.33473305906019751</v>
      </c>
    </row>
    <row r="109" spans="2:284">
      <c r="B109" s="26">
        <v>285000</v>
      </c>
      <c r="C109" s="6">
        <v>3</v>
      </c>
      <c r="D109" s="6">
        <v>1</v>
      </c>
      <c r="E109" s="6">
        <v>1600</v>
      </c>
      <c r="F109" s="6">
        <v>7500</v>
      </c>
      <c r="G109" s="27">
        <v>7</v>
      </c>
      <c r="I109" s="55">
        <v>288400</v>
      </c>
      <c r="J109" s="6">
        <v>3</v>
      </c>
      <c r="K109" s="6">
        <v>2</v>
      </c>
      <c r="L109" s="6">
        <v>1870</v>
      </c>
      <c r="M109" s="6">
        <v>3230</v>
      </c>
      <c r="N109" s="27">
        <v>7</v>
      </c>
      <c r="P109" s="26">
        <v>241000</v>
      </c>
      <c r="Q109" s="57">
        <v>3</v>
      </c>
      <c r="R109" s="6">
        <v>2</v>
      </c>
      <c r="S109" s="6">
        <v>1520</v>
      </c>
      <c r="T109" s="6">
        <v>7131</v>
      </c>
      <c r="U109" s="27">
        <v>8</v>
      </c>
      <c r="W109" s="38">
        <v>350000</v>
      </c>
      <c r="X109" s="34">
        <v>2</v>
      </c>
      <c r="Y109" s="59">
        <v>1</v>
      </c>
      <c r="Z109" s="34">
        <v>1430</v>
      </c>
      <c r="AA109" s="34">
        <v>7921</v>
      </c>
      <c r="AB109" s="39">
        <v>7</v>
      </c>
      <c r="AD109" s="38">
        <v>269000</v>
      </c>
      <c r="AE109" s="34">
        <v>3</v>
      </c>
      <c r="AF109" s="34">
        <v>2</v>
      </c>
      <c r="AG109" s="34">
        <v>1420</v>
      </c>
      <c r="AH109" s="34">
        <v>7297</v>
      </c>
      <c r="AI109" s="62">
        <v>7</v>
      </c>
      <c r="AK109" s="38">
        <v>410500</v>
      </c>
      <c r="AL109" s="34">
        <v>3</v>
      </c>
      <c r="AM109" s="34">
        <v>1</v>
      </c>
      <c r="AN109" s="59">
        <v>1150</v>
      </c>
      <c r="AO109" s="34">
        <v>6800</v>
      </c>
      <c r="AP109" s="39">
        <v>7</v>
      </c>
      <c r="AS109" s="38">
        <v>465000</v>
      </c>
      <c r="AT109" s="34">
        <v>2</v>
      </c>
      <c r="AU109" s="34">
        <v>1</v>
      </c>
      <c r="AV109" s="34">
        <v>1120</v>
      </c>
      <c r="AW109" s="59">
        <v>4000</v>
      </c>
      <c r="AX109" s="39">
        <v>7</v>
      </c>
      <c r="BN109" s="38">
        <v>219500</v>
      </c>
      <c r="BO109" s="34">
        <v>3</v>
      </c>
      <c r="BP109" s="59">
        <v>1</v>
      </c>
      <c r="BQ109" s="34">
        <v>1090</v>
      </c>
      <c r="BR109" s="34">
        <v>6710</v>
      </c>
      <c r="BS109" s="39">
        <v>5</v>
      </c>
      <c r="BU109" s="38">
        <v>219500</v>
      </c>
      <c r="BV109" s="34">
        <v>3</v>
      </c>
      <c r="BW109" s="59">
        <v>1</v>
      </c>
      <c r="BX109" s="34">
        <v>1090</v>
      </c>
      <c r="BY109" s="34">
        <v>6710</v>
      </c>
      <c r="BZ109" s="39">
        <v>5</v>
      </c>
      <c r="CJ109" s="5"/>
      <c r="CK109" s="6"/>
      <c r="CL109" s="6"/>
      <c r="CM109" s="139" t="s">
        <v>101</v>
      </c>
      <c r="CN109" s="139">
        <v>15286.74654672778</v>
      </c>
      <c r="CO109" s="83"/>
      <c r="CP109" s="83"/>
      <c r="CQ109" s="83"/>
      <c r="CR109" s="6"/>
      <c r="CS109" s="139" t="s">
        <v>101</v>
      </c>
      <c r="CT109" s="139">
        <v>53.144088470621078</v>
      </c>
      <c r="CU109" s="6"/>
      <c r="CV109" s="6"/>
      <c r="CW109" s="6"/>
      <c r="CX109" s="6"/>
      <c r="CY109" s="6"/>
      <c r="CZ109" s="7"/>
      <c r="DH109" s="5"/>
      <c r="DI109" s="6"/>
      <c r="DJ109" s="6"/>
      <c r="DK109" s="6"/>
      <c r="DL109" s="6"/>
      <c r="DM109" s="6"/>
      <c r="DN109" s="6"/>
      <c r="DO109" s="6"/>
      <c r="DP109" s="6"/>
      <c r="DQ109" s="6"/>
      <c r="DR109" s="6"/>
      <c r="DS109" s="6"/>
      <c r="DT109" s="6"/>
      <c r="DU109" s="6"/>
      <c r="DV109" s="6"/>
      <c r="DW109" s="6"/>
      <c r="DX109" s="6"/>
      <c r="DY109" s="6"/>
      <c r="DZ109" s="6"/>
      <c r="EA109" s="6"/>
      <c r="EB109" s="6"/>
      <c r="EC109" s="6"/>
      <c r="ED109" s="7"/>
      <c r="EF109" s="5"/>
      <c r="EG109" s="6"/>
      <c r="EH109" s="6"/>
      <c r="EI109" s="6"/>
      <c r="EJ109" s="6"/>
      <c r="EK109" s="6"/>
      <c r="EL109" s="6"/>
      <c r="EM109" s="6"/>
      <c r="EN109" s="6"/>
      <c r="EO109" s="6"/>
      <c r="EP109" s="6"/>
      <c r="EQ109" s="6"/>
      <c r="ER109" s="6"/>
      <c r="ES109" s="6"/>
      <c r="ET109" s="6"/>
      <c r="EU109" s="6"/>
      <c r="EV109" s="6"/>
      <c r="EW109" s="6"/>
      <c r="EX109" s="6"/>
      <c r="EY109" s="6"/>
      <c r="EZ109" s="6"/>
      <c r="FA109" s="6"/>
      <c r="FB109" s="6"/>
      <c r="FC109" s="7"/>
      <c r="FJ109" s="100"/>
      <c r="FK109" s="89"/>
      <c r="FL109" s="89">
        <v>1870</v>
      </c>
      <c r="FM109" s="89">
        <v>288400</v>
      </c>
      <c r="FN109" s="145">
        <f t="shared" si="20"/>
        <v>-8.5599999999999454</v>
      </c>
      <c r="FO109" s="145">
        <f t="shared" si="21"/>
        <v>73.273599999999064</v>
      </c>
      <c r="FP109" s="89">
        <f t="shared" si="17"/>
        <v>-167582.90000000002</v>
      </c>
      <c r="FQ109" s="89">
        <f t="shared" si="18"/>
        <v>28084028372.410007</v>
      </c>
      <c r="FR109" s="89">
        <f t="shared" si="19"/>
        <v>1434509.623999991</v>
      </c>
      <c r="FS109" s="89"/>
      <c r="FT109" s="89"/>
      <c r="FU109" s="89"/>
      <c r="FV109" s="139"/>
      <c r="FW109" s="139"/>
      <c r="FX109" s="139"/>
      <c r="FY109" s="139"/>
      <c r="GA109" s="139"/>
      <c r="GB109" s="139"/>
      <c r="GS109" s="139">
        <v>84</v>
      </c>
      <c r="GT109" s="139">
        <v>464858.1391223254</v>
      </c>
      <c r="GU109" s="139">
        <v>-139858.1391223254</v>
      </c>
      <c r="GV109" s="139">
        <v>-0.95984647807486512</v>
      </c>
      <c r="HC109" s="139">
        <v>84</v>
      </c>
      <c r="HD109" s="139">
        <v>502095.65901780169</v>
      </c>
      <c r="HE109" s="139">
        <v>-32095.659017801692</v>
      </c>
      <c r="HF109" s="139">
        <v>-0.19649464190728916</v>
      </c>
      <c r="HM109" s="139">
        <v>84</v>
      </c>
      <c r="HN109" s="139">
        <v>348953.12343913538</v>
      </c>
      <c r="HO109" s="139">
        <v>-38953.123439135379</v>
      </c>
      <c r="HP109" s="139">
        <v>-0.29017574701092286</v>
      </c>
      <c r="HW109" s="139">
        <v>84</v>
      </c>
      <c r="HX109" s="139">
        <v>415920.62822482089</v>
      </c>
      <c r="HY109" s="139">
        <v>-33920.628224820888</v>
      </c>
      <c r="HZ109" s="139">
        <v>-0.20248797209269512</v>
      </c>
      <c r="JK109" s="139">
        <v>84</v>
      </c>
      <c r="JL109" s="139">
        <v>373554.17998607387</v>
      </c>
      <c r="JM109" s="139">
        <v>-53554.179986073868</v>
      </c>
      <c r="JN109" s="139">
        <v>-0.39149362310099811</v>
      </c>
      <c r="JU109" s="139">
        <v>84</v>
      </c>
      <c r="JV109" s="139">
        <v>502116.82647937292</v>
      </c>
      <c r="JW109" s="139">
        <v>16383.173520627082</v>
      </c>
      <c r="JX109" s="139">
        <v>9.6414526538378037E-2</v>
      </c>
    </row>
    <row r="110" spans="2:284">
      <c r="B110" s="26">
        <v>379260</v>
      </c>
      <c r="C110" s="6">
        <v>3</v>
      </c>
      <c r="D110" s="6">
        <v>2</v>
      </c>
      <c r="E110" s="6">
        <v>1730</v>
      </c>
      <c r="F110" s="6">
        <v>7202</v>
      </c>
      <c r="G110" s="27">
        <v>7</v>
      </c>
      <c r="I110" s="55">
        <v>288790</v>
      </c>
      <c r="J110" s="6">
        <v>4</v>
      </c>
      <c r="K110" s="6">
        <v>2</v>
      </c>
      <c r="L110" s="6">
        <v>1390</v>
      </c>
      <c r="M110" s="6">
        <v>745</v>
      </c>
      <c r="N110" s="27">
        <v>7</v>
      </c>
      <c r="P110" s="26">
        <v>243000</v>
      </c>
      <c r="Q110" s="57">
        <v>3</v>
      </c>
      <c r="R110" s="6">
        <v>1</v>
      </c>
      <c r="S110" s="6">
        <v>1480</v>
      </c>
      <c r="T110" s="6">
        <v>15416</v>
      </c>
      <c r="U110" s="27">
        <v>8</v>
      </c>
      <c r="W110" s="38">
        <v>350000</v>
      </c>
      <c r="X110" s="34">
        <v>3</v>
      </c>
      <c r="Y110" s="59">
        <v>1</v>
      </c>
      <c r="Z110" s="34">
        <v>1250</v>
      </c>
      <c r="AA110" s="34">
        <v>219978</v>
      </c>
      <c r="AB110" s="39">
        <v>6</v>
      </c>
      <c r="AD110" s="38">
        <v>269950</v>
      </c>
      <c r="AE110" s="34">
        <v>3</v>
      </c>
      <c r="AF110" s="34">
        <v>2</v>
      </c>
      <c r="AG110" s="34">
        <v>1520</v>
      </c>
      <c r="AH110" s="34">
        <v>8720</v>
      </c>
      <c r="AI110" s="62">
        <v>7</v>
      </c>
      <c r="AK110" s="38">
        <v>436000</v>
      </c>
      <c r="AL110" s="34">
        <v>3</v>
      </c>
      <c r="AM110" s="34">
        <v>2</v>
      </c>
      <c r="AN110" s="59">
        <v>1150</v>
      </c>
      <c r="AO110" s="34">
        <v>1193</v>
      </c>
      <c r="AP110" s="39">
        <v>8</v>
      </c>
      <c r="AS110" s="38">
        <v>645000</v>
      </c>
      <c r="AT110" s="34">
        <v>4</v>
      </c>
      <c r="AU110" s="34">
        <v>1</v>
      </c>
      <c r="AV110" s="34">
        <v>2550</v>
      </c>
      <c r="AW110" s="59">
        <v>4000</v>
      </c>
      <c r="AX110" s="39">
        <v>7</v>
      </c>
      <c r="BN110" s="38">
        <v>219900</v>
      </c>
      <c r="BO110" s="34">
        <v>4</v>
      </c>
      <c r="BP110" s="59">
        <v>1</v>
      </c>
      <c r="BQ110" s="34">
        <v>1120</v>
      </c>
      <c r="BR110" s="34">
        <v>5427</v>
      </c>
      <c r="BS110" s="39">
        <v>6</v>
      </c>
      <c r="BU110" s="38">
        <v>219900</v>
      </c>
      <c r="BV110" s="34">
        <v>4</v>
      </c>
      <c r="BW110" s="59">
        <v>1</v>
      </c>
      <c r="BX110" s="34">
        <v>1120</v>
      </c>
      <c r="BY110" s="34">
        <v>5427</v>
      </c>
      <c r="BZ110" s="39">
        <v>6</v>
      </c>
      <c r="CJ110" s="5"/>
      <c r="CK110" s="6"/>
      <c r="CL110" s="6"/>
      <c r="CM110" s="139" t="s">
        <v>102</v>
      </c>
      <c r="CN110" s="139">
        <v>475000</v>
      </c>
      <c r="CO110" s="83"/>
      <c r="CP110" s="83"/>
      <c r="CQ110" s="83"/>
      <c r="CR110" s="6"/>
      <c r="CS110" s="139" t="s">
        <v>102</v>
      </c>
      <c r="CT110" s="139">
        <v>2300</v>
      </c>
      <c r="CU110" s="6"/>
      <c r="CV110" s="6"/>
      <c r="CW110" s="6"/>
      <c r="CX110" s="6"/>
      <c r="CY110" s="6"/>
      <c r="CZ110" s="7"/>
      <c r="DH110" s="5"/>
      <c r="DI110" s="6"/>
      <c r="DJ110" s="6"/>
      <c r="DK110" s="6"/>
      <c r="DL110" s="6"/>
      <c r="DM110" s="6"/>
      <c r="DN110" s="6"/>
      <c r="DO110" s="6"/>
      <c r="DP110" s="6"/>
      <c r="DQ110" s="6"/>
      <c r="DR110" s="6"/>
      <c r="DS110" s="6"/>
      <c r="DT110" s="6"/>
      <c r="DU110" s="6"/>
      <c r="DV110" s="6"/>
      <c r="DW110" s="6"/>
      <c r="DX110" s="6"/>
      <c r="DY110" s="6"/>
      <c r="DZ110" s="6"/>
      <c r="EA110" s="6"/>
      <c r="EB110" s="6"/>
      <c r="EC110" s="6"/>
      <c r="ED110" s="7"/>
      <c r="EF110" s="5"/>
      <c r="EG110" s="6"/>
      <c r="EH110" s="6"/>
      <c r="EI110" s="6"/>
      <c r="EJ110" s="6"/>
      <c r="EK110" s="6"/>
      <c r="EL110" s="6"/>
      <c r="EM110" s="6"/>
      <c r="EN110" s="6"/>
      <c r="EO110" s="6"/>
      <c r="EP110" s="6"/>
      <c r="EQ110" s="6"/>
      <c r="ER110" s="6"/>
      <c r="ES110" s="6"/>
      <c r="ET110" s="6"/>
      <c r="EU110" s="6"/>
      <c r="EV110" s="6"/>
      <c r="EW110" s="6"/>
      <c r="EX110" s="6"/>
      <c r="EY110" s="6"/>
      <c r="EZ110" s="6"/>
      <c r="FA110" s="6"/>
      <c r="FB110" s="6"/>
      <c r="FC110" s="7"/>
      <c r="FJ110" s="100"/>
      <c r="FK110" s="89"/>
      <c r="FL110" s="89">
        <v>1390</v>
      </c>
      <c r="FM110" s="89">
        <v>288790</v>
      </c>
      <c r="FN110" s="145">
        <f t="shared" si="20"/>
        <v>-488.55999999999995</v>
      </c>
      <c r="FO110" s="145">
        <f t="shared" si="21"/>
        <v>238690.87359999993</v>
      </c>
      <c r="FP110" s="89">
        <f t="shared" si="17"/>
        <v>-167192.90000000002</v>
      </c>
      <c r="FQ110" s="89">
        <f t="shared" si="18"/>
        <v>27953465810.410007</v>
      </c>
      <c r="FR110" s="89">
        <f t="shared" si="19"/>
        <v>81683763.224000007</v>
      </c>
      <c r="FS110" s="89"/>
      <c r="FT110" s="89"/>
      <c r="FU110" s="89"/>
      <c r="FV110" s="139"/>
      <c r="FW110" s="139"/>
      <c r="FX110" s="139"/>
      <c r="FY110" s="139"/>
      <c r="GA110" s="139"/>
      <c r="GB110" s="139"/>
      <c r="GS110" s="139">
        <v>85</v>
      </c>
      <c r="GT110" s="139">
        <v>441212.38752126298</v>
      </c>
      <c r="GU110" s="139">
        <v>-113712.38752126298</v>
      </c>
      <c r="GV110" s="139">
        <v>-0.78040817188554723</v>
      </c>
      <c r="HC110" s="139">
        <v>85</v>
      </c>
      <c r="HD110" s="139">
        <v>367779.94828045473</v>
      </c>
      <c r="HE110" s="139">
        <v>102220.05171954527</v>
      </c>
      <c r="HF110" s="139">
        <v>0.62580713632445428</v>
      </c>
      <c r="HM110" s="139">
        <v>85</v>
      </c>
      <c r="HN110" s="139">
        <v>344486.16605410201</v>
      </c>
      <c r="HO110" s="139">
        <v>-31486.16605410201</v>
      </c>
      <c r="HP110" s="139">
        <v>-0.23455171109795375</v>
      </c>
      <c r="HW110" s="139">
        <v>85</v>
      </c>
      <c r="HX110" s="139">
        <v>450273.95438064734</v>
      </c>
      <c r="HY110" s="139">
        <v>-65273.954380647338</v>
      </c>
      <c r="HZ110" s="139">
        <v>-0.38965052667677008</v>
      </c>
      <c r="JK110" s="139">
        <v>85</v>
      </c>
      <c r="JL110" s="139">
        <v>411558.53860353871</v>
      </c>
      <c r="JM110" s="139">
        <v>-89558.538603538706</v>
      </c>
      <c r="JN110" s="139">
        <v>-0.65469393363220807</v>
      </c>
      <c r="JU110" s="139">
        <v>85</v>
      </c>
      <c r="JV110" s="139">
        <v>447234.86632440944</v>
      </c>
      <c r="JW110" s="139">
        <v>75265.133675590565</v>
      </c>
      <c r="JX110" s="139">
        <v>0.4429332460553736</v>
      </c>
    </row>
    <row r="111" spans="2:284">
      <c r="B111" s="26">
        <v>509500</v>
      </c>
      <c r="C111" s="6">
        <v>2</v>
      </c>
      <c r="D111" s="6">
        <v>2</v>
      </c>
      <c r="E111" s="6">
        <v>1590</v>
      </c>
      <c r="F111" s="6">
        <v>1485</v>
      </c>
      <c r="G111" s="27">
        <v>8</v>
      </c>
      <c r="I111" s="55">
        <v>289950</v>
      </c>
      <c r="J111" s="6">
        <v>3</v>
      </c>
      <c r="K111" s="6">
        <v>2</v>
      </c>
      <c r="L111" s="6">
        <v>2099</v>
      </c>
      <c r="M111" s="6">
        <v>4275</v>
      </c>
      <c r="N111" s="27">
        <v>7</v>
      </c>
      <c r="P111" s="26">
        <v>244615</v>
      </c>
      <c r="Q111" s="57">
        <v>3</v>
      </c>
      <c r="R111" s="6">
        <v>2</v>
      </c>
      <c r="S111" s="6">
        <v>2060</v>
      </c>
      <c r="T111" s="6">
        <v>4030</v>
      </c>
      <c r="U111" s="27">
        <v>7</v>
      </c>
      <c r="W111" s="38">
        <v>350000</v>
      </c>
      <c r="X111" s="34">
        <v>3</v>
      </c>
      <c r="Y111" s="59">
        <v>1</v>
      </c>
      <c r="Z111" s="34">
        <v>1180</v>
      </c>
      <c r="AA111" s="34">
        <v>7455</v>
      </c>
      <c r="AB111" s="39">
        <v>7</v>
      </c>
      <c r="AD111" s="38">
        <v>270000</v>
      </c>
      <c r="AE111" s="34">
        <v>3</v>
      </c>
      <c r="AF111" s="34">
        <v>2</v>
      </c>
      <c r="AG111" s="34">
        <v>1670</v>
      </c>
      <c r="AH111" s="34">
        <v>8364</v>
      </c>
      <c r="AI111" s="62">
        <v>7</v>
      </c>
      <c r="AK111" s="38">
        <v>375000</v>
      </c>
      <c r="AL111" s="34">
        <v>2</v>
      </c>
      <c r="AM111" s="34">
        <v>1</v>
      </c>
      <c r="AN111" s="59">
        <v>1160</v>
      </c>
      <c r="AO111" s="34">
        <v>1648</v>
      </c>
      <c r="AP111" s="39">
        <v>7</v>
      </c>
      <c r="AS111" s="38">
        <v>913000</v>
      </c>
      <c r="AT111" s="34">
        <v>3</v>
      </c>
      <c r="AU111" s="34">
        <v>1</v>
      </c>
      <c r="AV111" s="34">
        <v>2170</v>
      </c>
      <c r="AW111" s="59">
        <v>4000</v>
      </c>
      <c r="AX111" s="39">
        <v>7</v>
      </c>
      <c r="BN111" s="38">
        <v>225000</v>
      </c>
      <c r="BO111" s="34">
        <v>3</v>
      </c>
      <c r="BP111" s="59">
        <v>1</v>
      </c>
      <c r="BQ111" s="34">
        <v>900</v>
      </c>
      <c r="BR111" s="34">
        <v>6099</v>
      </c>
      <c r="BS111" s="39">
        <v>6</v>
      </c>
      <c r="BU111" s="38">
        <v>225000</v>
      </c>
      <c r="BV111" s="34">
        <v>3</v>
      </c>
      <c r="BW111" s="59">
        <v>1</v>
      </c>
      <c r="BX111" s="34">
        <v>900</v>
      </c>
      <c r="BY111" s="34">
        <v>6099</v>
      </c>
      <c r="BZ111" s="39">
        <v>6</v>
      </c>
      <c r="CJ111" s="5"/>
      <c r="CK111" s="6"/>
      <c r="CL111" s="6"/>
      <c r="CM111" s="139" t="s">
        <v>103</v>
      </c>
      <c r="CN111" s="139">
        <v>350000</v>
      </c>
      <c r="CO111" s="142" t="s">
        <v>99</v>
      </c>
      <c r="CP111" s="143" t="s">
        <v>139</v>
      </c>
      <c r="CQ111" s="143" t="s">
        <v>140</v>
      </c>
      <c r="CR111" s="6"/>
      <c r="CS111" s="139" t="s">
        <v>103</v>
      </c>
      <c r="CT111" s="139">
        <v>2120</v>
      </c>
      <c r="CU111" s="6"/>
      <c r="CV111" s="6"/>
      <c r="CW111" s="6"/>
      <c r="CX111" s="6"/>
      <c r="CY111" s="6"/>
      <c r="CZ111" s="7"/>
      <c r="DH111" s="5"/>
      <c r="DI111" s="6"/>
      <c r="DJ111" s="6"/>
      <c r="DK111" s="6"/>
      <c r="DL111" s="6"/>
      <c r="DM111" s="6"/>
      <c r="DN111" s="6"/>
      <c r="DO111" s="6"/>
      <c r="DP111" s="6"/>
      <c r="DQ111" s="6"/>
      <c r="DR111" s="6"/>
      <c r="DS111" s="6"/>
      <c r="DT111" s="6"/>
      <c r="DU111" s="6"/>
      <c r="DV111" s="6"/>
      <c r="DW111" s="6"/>
      <c r="DX111" s="6"/>
      <c r="DY111" s="6"/>
      <c r="DZ111" s="6"/>
      <c r="EA111" s="6"/>
      <c r="EB111" s="6"/>
      <c r="EC111" s="6"/>
      <c r="ED111" s="7"/>
      <c r="EF111" s="5"/>
      <c r="EG111" s="6"/>
      <c r="EH111" s="6"/>
      <c r="EI111" s="6"/>
      <c r="EJ111" s="6"/>
      <c r="EK111" s="6"/>
      <c r="EL111" s="6"/>
      <c r="EM111" s="6"/>
      <c r="EN111" s="6"/>
      <c r="EO111" s="6"/>
      <c r="EP111" s="6"/>
      <c r="EQ111" s="6"/>
      <c r="ER111" s="6"/>
      <c r="ES111" s="6"/>
      <c r="ET111" s="6"/>
      <c r="EU111" s="6"/>
      <c r="EV111" s="6"/>
      <c r="EW111" s="6"/>
      <c r="EX111" s="6"/>
      <c r="EY111" s="6"/>
      <c r="EZ111" s="6"/>
      <c r="FA111" s="6"/>
      <c r="FB111" s="6"/>
      <c r="FC111" s="7"/>
      <c r="FJ111" s="100"/>
      <c r="FK111" s="89"/>
      <c r="FL111" s="89">
        <v>2099</v>
      </c>
      <c r="FM111" s="89">
        <v>289950</v>
      </c>
      <c r="FN111" s="145">
        <f t="shared" si="20"/>
        <v>220.44000000000005</v>
      </c>
      <c r="FO111" s="145">
        <f t="shared" si="21"/>
        <v>48593.793600000026</v>
      </c>
      <c r="FP111" s="89">
        <f t="shared" si="17"/>
        <v>-166032.90000000002</v>
      </c>
      <c r="FQ111" s="89">
        <f t="shared" si="18"/>
        <v>27566923882.410007</v>
      </c>
      <c r="FR111" s="89">
        <f t="shared" si="19"/>
        <v>-36600292.476000011</v>
      </c>
      <c r="FS111" s="89"/>
      <c r="FT111" s="89"/>
      <c r="FU111" s="89"/>
      <c r="FV111" s="139"/>
      <c r="FW111" s="139"/>
      <c r="FX111" s="139"/>
      <c r="FY111" s="139"/>
      <c r="GA111" s="139"/>
      <c r="GB111" s="139"/>
      <c r="GS111" s="139">
        <v>86</v>
      </c>
      <c r="GT111" s="139">
        <v>305249.31581515394</v>
      </c>
      <c r="GU111" s="139">
        <v>24250.684184846061</v>
      </c>
      <c r="GV111" s="139">
        <v>0.16643245757310846</v>
      </c>
      <c r="HC111" s="139">
        <v>86</v>
      </c>
      <c r="HD111" s="139">
        <v>457323.75543868606</v>
      </c>
      <c r="HE111" s="139">
        <v>17676.244561313943</v>
      </c>
      <c r="HF111" s="139">
        <v>0.10821673246885537</v>
      </c>
      <c r="HM111" s="139">
        <v>86</v>
      </c>
      <c r="HN111" s="139">
        <v>399578.64046951325</v>
      </c>
      <c r="HO111" s="139">
        <v>-86578.640469513251</v>
      </c>
      <c r="HP111" s="139">
        <v>-0.64495525532595821</v>
      </c>
      <c r="HW111" s="139">
        <v>86</v>
      </c>
      <c r="HX111" s="139">
        <v>361936.82997995068</v>
      </c>
      <c r="HY111" s="139">
        <v>23063.170020049321</v>
      </c>
      <c r="HZ111" s="139">
        <v>0.13767476523243222</v>
      </c>
      <c r="JK111" s="139">
        <v>86</v>
      </c>
      <c r="JL111" s="139">
        <v>371442.82672954805</v>
      </c>
      <c r="JM111" s="139">
        <v>-49442.826729548047</v>
      </c>
      <c r="JN111" s="139">
        <v>-0.36143866599654934</v>
      </c>
      <c r="JU111" s="139">
        <v>86</v>
      </c>
      <c r="JV111" s="139">
        <v>644006.7722458638</v>
      </c>
      <c r="JW111" s="139">
        <v>-121006.7722458638</v>
      </c>
      <c r="JX111" s="139">
        <v>-0.71212153367803332</v>
      </c>
    </row>
    <row r="112" spans="2:284">
      <c r="B112" s="26">
        <v>530000</v>
      </c>
      <c r="C112" s="6">
        <v>4</v>
      </c>
      <c r="D112" s="6">
        <v>2</v>
      </c>
      <c r="E112" s="6">
        <v>2150</v>
      </c>
      <c r="F112" s="6">
        <v>14161</v>
      </c>
      <c r="G112" s="27">
        <v>8</v>
      </c>
      <c r="I112" s="55">
        <v>295000</v>
      </c>
      <c r="J112" s="6">
        <v>3</v>
      </c>
      <c r="K112" s="6">
        <v>1</v>
      </c>
      <c r="L112" s="6">
        <v>1250</v>
      </c>
      <c r="M112" s="6">
        <v>9486</v>
      </c>
      <c r="N112" s="27">
        <v>6</v>
      </c>
      <c r="P112" s="26">
        <v>245000</v>
      </c>
      <c r="Q112" s="57">
        <v>3</v>
      </c>
      <c r="R112" s="6">
        <v>2</v>
      </c>
      <c r="S112" s="6">
        <v>1530</v>
      </c>
      <c r="T112" s="6">
        <v>8500</v>
      </c>
      <c r="U112" s="27">
        <v>7</v>
      </c>
      <c r="W112" s="38">
        <v>350000</v>
      </c>
      <c r="X112" s="34">
        <v>3</v>
      </c>
      <c r="Y112" s="59">
        <v>1</v>
      </c>
      <c r="Z112" s="34">
        <v>1860</v>
      </c>
      <c r="AA112" s="34">
        <v>17640</v>
      </c>
      <c r="AB112" s="39">
        <v>7</v>
      </c>
      <c r="AD112" s="38">
        <v>270000</v>
      </c>
      <c r="AE112" s="34">
        <v>3</v>
      </c>
      <c r="AF112" s="34">
        <v>1</v>
      </c>
      <c r="AG112" s="34">
        <v>1390</v>
      </c>
      <c r="AH112" s="34">
        <v>9000</v>
      </c>
      <c r="AI112" s="62">
        <v>7</v>
      </c>
      <c r="AK112" s="38">
        <v>336750</v>
      </c>
      <c r="AL112" s="34">
        <v>2</v>
      </c>
      <c r="AM112" s="34">
        <v>2</v>
      </c>
      <c r="AN112" s="59">
        <v>1170</v>
      </c>
      <c r="AO112" s="34">
        <v>1011</v>
      </c>
      <c r="AP112" s="39">
        <v>7</v>
      </c>
      <c r="AS112" s="38">
        <v>392000</v>
      </c>
      <c r="AT112" s="34">
        <v>4</v>
      </c>
      <c r="AU112" s="34">
        <v>2</v>
      </c>
      <c r="AV112" s="34">
        <v>2130</v>
      </c>
      <c r="AW112" s="59">
        <v>4000</v>
      </c>
      <c r="AX112" s="39">
        <v>8</v>
      </c>
      <c r="BN112" s="38">
        <v>225000</v>
      </c>
      <c r="BO112" s="34">
        <v>3</v>
      </c>
      <c r="BP112" s="59">
        <v>1</v>
      </c>
      <c r="BQ112" s="34">
        <v>1350</v>
      </c>
      <c r="BR112" s="34">
        <v>9793</v>
      </c>
      <c r="BS112" s="39">
        <v>7</v>
      </c>
      <c r="BU112" s="38">
        <v>225000</v>
      </c>
      <c r="BV112" s="34">
        <v>3</v>
      </c>
      <c r="BW112" s="59">
        <v>1</v>
      </c>
      <c r="BX112" s="34">
        <v>1350</v>
      </c>
      <c r="BY112" s="34">
        <v>9793</v>
      </c>
      <c r="BZ112" s="39">
        <v>7</v>
      </c>
      <c r="CJ112" s="5"/>
      <c r="CK112" s="6"/>
      <c r="CL112" s="6"/>
      <c r="CM112" s="139" t="s">
        <v>104</v>
      </c>
      <c r="CN112" s="139">
        <v>199900.15011811728</v>
      </c>
      <c r="CO112" s="142">
        <v>30176.29308856064</v>
      </c>
      <c r="CP112" s="83">
        <f>SUM(CN108-CO112)</f>
        <v>483393.07533249201</v>
      </c>
      <c r="CQ112" s="83">
        <f>SUM(CN108+CO112)</f>
        <v>543745.66150961327</v>
      </c>
      <c r="CR112" s="6"/>
      <c r="CS112" s="139" t="s">
        <v>104</v>
      </c>
      <c r="CT112" s="139">
        <v>694.94913327006691</v>
      </c>
      <c r="CU112" s="139" t="s">
        <v>99</v>
      </c>
      <c r="CV112" s="96" t="s">
        <v>139</v>
      </c>
      <c r="CW112" s="96" t="s">
        <v>140</v>
      </c>
      <c r="CX112" s="6"/>
      <c r="CY112" s="6"/>
      <c r="CZ112" s="7"/>
      <c r="DH112" s="5"/>
      <c r="DI112" s="6"/>
      <c r="DJ112" s="6"/>
      <c r="DK112" s="6"/>
      <c r="DL112" s="6"/>
      <c r="DM112" s="6"/>
      <c r="DN112" s="6"/>
      <c r="DO112" s="6"/>
      <c r="DP112" s="6"/>
      <c r="DQ112" s="6"/>
      <c r="DR112" s="6"/>
      <c r="DS112" s="6"/>
      <c r="DT112" s="6"/>
      <c r="DU112" s="6"/>
      <c r="DV112" s="6"/>
      <c r="DW112" s="6"/>
      <c r="DX112" s="6"/>
      <c r="DY112" s="6"/>
      <c r="DZ112" s="6"/>
      <c r="EA112" s="6"/>
      <c r="EB112" s="6"/>
      <c r="EC112" s="6"/>
      <c r="ED112" s="7"/>
      <c r="EF112" s="5"/>
      <c r="EG112" s="6"/>
      <c r="EH112" s="6"/>
      <c r="EI112" s="6"/>
      <c r="EJ112" s="6"/>
      <c r="EK112" s="6"/>
      <c r="EL112" s="6"/>
      <c r="EM112" s="6"/>
      <c r="EN112" s="6"/>
      <c r="EO112" s="6"/>
      <c r="EP112" s="6"/>
      <c r="EQ112" s="6"/>
      <c r="ER112" s="6"/>
      <c r="ES112" s="6"/>
      <c r="ET112" s="6"/>
      <c r="EU112" s="6"/>
      <c r="EV112" s="6"/>
      <c r="EW112" s="6"/>
      <c r="EX112" s="6"/>
      <c r="EY112" s="6"/>
      <c r="EZ112" s="6"/>
      <c r="FA112" s="6"/>
      <c r="FB112" s="6"/>
      <c r="FC112" s="7"/>
      <c r="FJ112" s="100"/>
      <c r="FK112" s="89"/>
      <c r="FL112" s="89">
        <v>1250</v>
      </c>
      <c r="FM112" s="89">
        <v>295000</v>
      </c>
      <c r="FN112" s="145">
        <f t="shared" si="20"/>
        <v>-628.55999999999995</v>
      </c>
      <c r="FO112" s="145">
        <f t="shared" si="21"/>
        <v>395087.67359999992</v>
      </c>
      <c r="FP112" s="89">
        <f t="shared" si="17"/>
        <v>-160982.90000000002</v>
      </c>
      <c r="FQ112" s="89">
        <f t="shared" si="18"/>
        <v>25915494092.410007</v>
      </c>
      <c r="FR112" s="89">
        <f t="shared" si="19"/>
        <v>101187411.62400001</v>
      </c>
      <c r="FS112" s="89"/>
      <c r="FT112" s="89"/>
      <c r="FU112" s="89"/>
      <c r="FV112" s="139"/>
      <c r="FW112" s="139"/>
      <c r="FX112" s="139"/>
      <c r="FY112" s="139"/>
      <c r="GA112" s="139"/>
      <c r="GB112" s="139"/>
      <c r="GS112" s="139">
        <v>87</v>
      </c>
      <c r="GT112" s="139">
        <v>380127.52921851835</v>
      </c>
      <c r="GU112" s="139">
        <v>-43127.52921851835</v>
      </c>
      <c r="GV112" s="139">
        <v>-0.29598425438979481</v>
      </c>
      <c r="HC112" s="139">
        <v>87</v>
      </c>
      <c r="HD112" s="139">
        <v>512044.97092427185</v>
      </c>
      <c r="HE112" s="139">
        <v>-33044.970924271853</v>
      </c>
      <c r="HF112" s="139">
        <v>-0.20230647780125599</v>
      </c>
      <c r="HM112" s="139">
        <v>87</v>
      </c>
      <c r="HN112" s="139">
        <v>478494.88760510244</v>
      </c>
      <c r="HO112" s="139">
        <v>-163494.88760510244</v>
      </c>
      <c r="HP112" s="139">
        <v>-1.2179318872184008</v>
      </c>
      <c r="HW112" s="139">
        <v>87</v>
      </c>
      <c r="HX112" s="139">
        <v>517344.73401821329</v>
      </c>
      <c r="HY112" s="139">
        <v>-127344.73401821329</v>
      </c>
      <c r="HZ112" s="139">
        <v>-0.76017981675125101</v>
      </c>
      <c r="JK112" s="139">
        <v>87</v>
      </c>
      <c r="JL112" s="139">
        <v>393612.03592306923</v>
      </c>
      <c r="JM112" s="139">
        <v>-69112.035923069227</v>
      </c>
      <c r="JN112" s="139">
        <v>-0.50522520091698797</v>
      </c>
      <c r="JU112" s="139">
        <v>87</v>
      </c>
      <c r="JV112" s="139">
        <v>486053.8137510909</v>
      </c>
      <c r="JW112" s="139">
        <v>39946.1862489091</v>
      </c>
      <c r="JX112" s="139">
        <v>0.2350822097656097</v>
      </c>
    </row>
    <row r="113" spans="2:284" ht="16" thickBot="1">
      <c r="B113" s="26">
        <v>600000</v>
      </c>
      <c r="C113" s="6">
        <v>3</v>
      </c>
      <c r="D113" s="6">
        <v>3</v>
      </c>
      <c r="E113" s="6">
        <v>1520</v>
      </c>
      <c r="F113" s="6">
        <v>1800</v>
      </c>
      <c r="G113" s="27">
        <v>7</v>
      </c>
      <c r="I113" s="55">
        <v>295000</v>
      </c>
      <c r="J113" s="6">
        <v>4</v>
      </c>
      <c r="K113" s="6">
        <v>2</v>
      </c>
      <c r="L113" s="6">
        <v>1677</v>
      </c>
      <c r="M113" s="6">
        <v>7209</v>
      </c>
      <c r="N113" s="27">
        <v>7</v>
      </c>
      <c r="P113" s="26">
        <v>249000</v>
      </c>
      <c r="Q113" s="57">
        <v>3</v>
      </c>
      <c r="R113" s="6">
        <v>1</v>
      </c>
      <c r="S113" s="6">
        <v>1050</v>
      </c>
      <c r="T113" s="6">
        <v>8498</v>
      </c>
      <c r="U113" s="27">
        <v>7</v>
      </c>
      <c r="W113" s="38">
        <v>350000</v>
      </c>
      <c r="X113" s="34">
        <v>4</v>
      </c>
      <c r="Y113" s="59">
        <v>1</v>
      </c>
      <c r="Z113" s="34">
        <v>1770</v>
      </c>
      <c r="AA113" s="34">
        <v>7336</v>
      </c>
      <c r="AB113" s="39">
        <v>8</v>
      </c>
      <c r="AD113" s="38">
        <v>270000</v>
      </c>
      <c r="AE113" s="34">
        <v>4</v>
      </c>
      <c r="AF113" s="34">
        <v>2</v>
      </c>
      <c r="AG113" s="34">
        <v>2600</v>
      </c>
      <c r="AH113" s="34">
        <v>9900</v>
      </c>
      <c r="AI113" s="62">
        <v>7</v>
      </c>
      <c r="AK113" s="38">
        <v>352500</v>
      </c>
      <c r="AL113" s="34">
        <v>3</v>
      </c>
      <c r="AM113" s="34">
        <v>1</v>
      </c>
      <c r="AN113" s="59">
        <v>1170</v>
      </c>
      <c r="AO113" s="34">
        <v>8182</v>
      </c>
      <c r="AP113" s="39">
        <v>7</v>
      </c>
      <c r="AS113" s="38">
        <v>667500</v>
      </c>
      <c r="AT113" s="34">
        <v>4</v>
      </c>
      <c r="AU113" s="34">
        <v>3</v>
      </c>
      <c r="AV113" s="34">
        <v>1920</v>
      </c>
      <c r="AW113" s="59">
        <v>4000</v>
      </c>
      <c r="AX113" s="39">
        <v>8</v>
      </c>
      <c r="BN113" s="38">
        <v>232000</v>
      </c>
      <c r="BO113" s="34">
        <v>3</v>
      </c>
      <c r="BP113" s="59">
        <v>1</v>
      </c>
      <c r="BQ113" s="34">
        <v>1300</v>
      </c>
      <c r="BR113" s="34">
        <v>11230</v>
      </c>
      <c r="BS113" s="39">
        <v>7</v>
      </c>
      <c r="BU113" s="38">
        <v>232000</v>
      </c>
      <c r="BV113" s="34">
        <v>3</v>
      </c>
      <c r="BW113" s="59">
        <v>1</v>
      </c>
      <c r="BX113" s="34">
        <v>1300</v>
      </c>
      <c r="BY113" s="34">
        <v>11230</v>
      </c>
      <c r="BZ113" s="39">
        <v>7</v>
      </c>
      <c r="CJ113" s="5"/>
      <c r="CK113" s="6"/>
      <c r="CL113" s="6"/>
      <c r="CM113" s="139" t="s">
        <v>105</v>
      </c>
      <c r="CN113" s="139">
        <v>39960070017.245819</v>
      </c>
      <c r="CO113" s="83"/>
      <c r="CP113" s="83"/>
      <c r="CQ113" s="83"/>
      <c r="CR113" s="6"/>
      <c r="CS113" s="139" t="s">
        <v>105</v>
      </c>
      <c r="CT113" s="139">
        <v>482954.29783281719</v>
      </c>
      <c r="CU113" s="141">
        <v>104.90731855282431</v>
      </c>
      <c r="CV113" s="68">
        <f>SUM(CT108-CU113)</f>
        <v>2274.2856639033162</v>
      </c>
      <c r="CW113" s="68">
        <f>SUM(CT108+CU113)</f>
        <v>2484.1003010089644</v>
      </c>
      <c r="CX113" s="6"/>
      <c r="CY113" s="6"/>
      <c r="CZ113" s="7"/>
      <c r="DH113" s="5"/>
      <c r="DI113" s="6"/>
      <c r="DJ113" s="6"/>
      <c r="DK113" s="6"/>
      <c r="DL113" s="6"/>
      <c r="DM113" s="6"/>
      <c r="DN113" s="6"/>
      <c r="DO113" s="6"/>
      <c r="DP113" s="6"/>
      <c r="DQ113" s="6"/>
      <c r="DR113" s="6"/>
      <c r="DS113" s="6"/>
      <c r="DT113" s="6"/>
      <c r="DU113" s="6"/>
      <c r="DV113" s="6"/>
      <c r="DW113" s="6"/>
      <c r="DX113" s="6"/>
      <c r="DY113" s="6"/>
      <c r="DZ113" s="6"/>
      <c r="EA113" s="6"/>
      <c r="EB113" s="6"/>
      <c r="EC113" s="6"/>
      <c r="ED113" s="7"/>
      <c r="EF113" s="13"/>
      <c r="EG113" s="14"/>
      <c r="EH113" s="14"/>
      <c r="EI113" s="14"/>
      <c r="EJ113" s="14"/>
      <c r="EK113" s="14"/>
      <c r="EL113" s="14"/>
      <c r="EM113" s="14"/>
      <c r="EN113" s="14"/>
      <c r="EO113" s="14"/>
      <c r="EP113" s="14"/>
      <c r="EQ113" s="14"/>
      <c r="ER113" s="14"/>
      <c r="ES113" s="14"/>
      <c r="ET113" s="14"/>
      <c r="EU113" s="14"/>
      <c r="EV113" s="14"/>
      <c r="EW113" s="14"/>
      <c r="EX113" s="14"/>
      <c r="EY113" s="14"/>
      <c r="EZ113" s="14"/>
      <c r="FA113" s="14"/>
      <c r="FB113" s="14"/>
      <c r="FC113" s="15"/>
      <c r="FJ113" s="100"/>
      <c r="FK113" s="89"/>
      <c r="FL113" s="89">
        <v>1677</v>
      </c>
      <c r="FM113" s="89">
        <v>295000</v>
      </c>
      <c r="FN113" s="145">
        <f t="shared" si="20"/>
        <v>-201.55999999999995</v>
      </c>
      <c r="FO113" s="145">
        <f t="shared" si="21"/>
        <v>40626.433599999975</v>
      </c>
      <c r="FP113" s="89">
        <f t="shared" si="17"/>
        <v>-160982.90000000002</v>
      </c>
      <c r="FQ113" s="89">
        <f t="shared" si="18"/>
        <v>25915494092.410007</v>
      </c>
      <c r="FR113" s="89">
        <f t="shared" si="19"/>
        <v>32447713.323999997</v>
      </c>
      <c r="FS113" s="89"/>
      <c r="FT113" s="89"/>
      <c r="FU113" s="89"/>
      <c r="FV113" s="139"/>
      <c r="FW113" s="139"/>
      <c r="FX113" s="139"/>
      <c r="FY113" s="139"/>
      <c r="GA113" s="139"/>
      <c r="GB113" s="139"/>
      <c r="GS113" s="139">
        <v>88</v>
      </c>
      <c r="GT113" s="139">
        <v>532839.67497537995</v>
      </c>
      <c r="GU113" s="139">
        <v>-195839.67497537995</v>
      </c>
      <c r="GV113" s="139">
        <v>-1.3440477863646787</v>
      </c>
      <c r="HC113" s="139">
        <v>88</v>
      </c>
      <c r="HD113" s="139">
        <v>437425.13162574574</v>
      </c>
      <c r="HE113" s="139">
        <v>42574.868374254263</v>
      </c>
      <c r="HF113" s="139">
        <v>0.26064999976504771</v>
      </c>
      <c r="HM113" s="139">
        <v>88</v>
      </c>
      <c r="HN113" s="139">
        <v>389155.73990443547</v>
      </c>
      <c r="HO113" s="139">
        <v>-74155.739904435468</v>
      </c>
      <c r="HP113" s="139">
        <v>-0.5524126263081226</v>
      </c>
      <c r="HW113" s="139">
        <v>88</v>
      </c>
      <c r="HX113" s="139">
        <v>440458.71833612549</v>
      </c>
      <c r="HY113" s="139">
        <v>-49458.718336125487</v>
      </c>
      <c r="HZ113" s="139">
        <v>-0.29524204303674056</v>
      </c>
      <c r="JK113" s="139">
        <v>88</v>
      </c>
      <c r="JL113" s="139">
        <v>335549.82136860909</v>
      </c>
      <c r="JM113" s="139">
        <v>-10599.821368609089</v>
      </c>
      <c r="JN113" s="139">
        <v>-7.7487181633613844E-2</v>
      </c>
      <c r="JU113" s="139">
        <v>88</v>
      </c>
      <c r="JV113" s="139">
        <v>506132.57966144342</v>
      </c>
      <c r="JW113" s="139">
        <v>23867.420338556578</v>
      </c>
      <c r="JX113" s="139">
        <v>0.14045911365933622</v>
      </c>
    </row>
    <row r="114" spans="2:284" ht="16" thickTop="1">
      <c r="B114" s="26">
        <v>688000</v>
      </c>
      <c r="C114" s="6">
        <v>4</v>
      </c>
      <c r="D114" s="6">
        <v>3</v>
      </c>
      <c r="E114" s="6">
        <v>4000</v>
      </c>
      <c r="F114" s="6">
        <v>9309</v>
      </c>
      <c r="G114" s="27">
        <v>9</v>
      </c>
      <c r="I114" s="55">
        <v>299000</v>
      </c>
      <c r="J114" s="6">
        <v>3</v>
      </c>
      <c r="K114" s="6">
        <v>1</v>
      </c>
      <c r="L114" s="6">
        <v>2100</v>
      </c>
      <c r="M114" s="6">
        <v>15480</v>
      </c>
      <c r="N114" s="27">
        <v>7</v>
      </c>
      <c r="P114" s="26">
        <v>249000</v>
      </c>
      <c r="Q114" s="57">
        <v>3</v>
      </c>
      <c r="R114" s="6">
        <v>1</v>
      </c>
      <c r="S114" s="6">
        <v>1070</v>
      </c>
      <c r="T114" s="6">
        <v>5150</v>
      </c>
      <c r="U114" s="27">
        <v>6</v>
      </c>
      <c r="W114" s="38">
        <v>352000</v>
      </c>
      <c r="X114" s="34">
        <v>4</v>
      </c>
      <c r="Y114" s="59">
        <v>1</v>
      </c>
      <c r="Z114" s="34">
        <v>1850</v>
      </c>
      <c r="AA114" s="34">
        <v>5712</v>
      </c>
      <c r="AB114" s="39">
        <v>7</v>
      </c>
      <c r="AD114" s="38">
        <v>270000</v>
      </c>
      <c r="AE114" s="34">
        <v>4</v>
      </c>
      <c r="AF114" s="34">
        <v>2</v>
      </c>
      <c r="AG114" s="34">
        <v>1660</v>
      </c>
      <c r="AH114" s="34">
        <v>8063</v>
      </c>
      <c r="AI114" s="62">
        <v>7</v>
      </c>
      <c r="AK114" s="38">
        <v>400000</v>
      </c>
      <c r="AL114" s="34">
        <v>3</v>
      </c>
      <c r="AM114" s="34">
        <v>2</v>
      </c>
      <c r="AN114" s="59">
        <v>1170</v>
      </c>
      <c r="AO114" s="34">
        <v>3868</v>
      </c>
      <c r="AP114" s="39">
        <v>7</v>
      </c>
      <c r="AS114" s="38">
        <v>688000</v>
      </c>
      <c r="AT114" s="34">
        <v>4</v>
      </c>
      <c r="AU114" s="34">
        <v>3</v>
      </c>
      <c r="AV114" s="34">
        <v>3000</v>
      </c>
      <c r="AW114" s="59">
        <v>4000</v>
      </c>
      <c r="AX114" s="39">
        <v>8</v>
      </c>
      <c r="BN114" s="38">
        <v>235000</v>
      </c>
      <c r="BO114" s="34">
        <v>2</v>
      </c>
      <c r="BP114" s="59">
        <v>1</v>
      </c>
      <c r="BQ114" s="34">
        <v>880</v>
      </c>
      <c r="BR114" s="34">
        <v>1805</v>
      </c>
      <c r="BS114" s="39">
        <v>7</v>
      </c>
      <c r="BU114" s="38">
        <v>235000</v>
      </c>
      <c r="BV114" s="34">
        <v>2</v>
      </c>
      <c r="BW114" s="59">
        <v>1</v>
      </c>
      <c r="BX114" s="34">
        <v>880</v>
      </c>
      <c r="BY114" s="34">
        <v>1805</v>
      </c>
      <c r="BZ114" s="39">
        <v>7</v>
      </c>
      <c r="CJ114" s="5"/>
      <c r="CK114" s="6"/>
      <c r="CL114" s="6"/>
      <c r="CM114" s="139" t="s">
        <v>106</v>
      </c>
      <c r="CN114" s="139">
        <v>-0.65585014309396206</v>
      </c>
      <c r="CO114" s="83"/>
      <c r="CP114" s="83"/>
      <c r="CQ114" s="83"/>
      <c r="CR114" s="6"/>
      <c r="CS114" s="139" t="s">
        <v>106</v>
      </c>
      <c r="CT114" s="139">
        <v>1.6270326882523003</v>
      </c>
      <c r="CU114" s="6"/>
      <c r="CV114" s="6"/>
      <c r="CW114" s="6"/>
      <c r="CX114" s="6"/>
      <c r="CY114" s="6"/>
      <c r="CZ114" s="7"/>
      <c r="DH114" s="5"/>
      <c r="DI114" s="6"/>
      <c r="DJ114" s="6"/>
      <c r="DK114" s="6"/>
      <c r="DL114" s="6"/>
      <c r="DM114" s="6"/>
      <c r="DN114" s="6"/>
      <c r="DO114" s="6"/>
      <c r="DP114" s="6"/>
      <c r="DQ114" s="6"/>
      <c r="DR114" s="6"/>
      <c r="DS114" s="6"/>
      <c r="DT114" s="6"/>
      <c r="DU114" s="6"/>
      <c r="DV114" s="6"/>
      <c r="DW114" s="6"/>
      <c r="DX114" s="6"/>
      <c r="DY114" s="6"/>
      <c r="DZ114" s="6"/>
      <c r="EA114" s="6"/>
      <c r="EB114" s="6"/>
      <c r="EC114" s="6"/>
      <c r="ED114" s="7"/>
      <c r="FJ114" s="100"/>
      <c r="FK114" s="89"/>
      <c r="FL114" s="89">
        <v>2100</v>
      </c>
      <c r="FM114" s="89">
        <v>299000</v>
      </c>
      <c r="FN114" s="145">
        <f t="shared" si="20"/>
        <v>221.44000000000005</v>
      </c>
      <c r="FO114" s="145">
        <f t="shared" si="21"/>
        <v>49035.673600000024</v>
      </c>
      <c r="FP114" s="89">
        <f t="shared" si="17"/>
        <v>-156982.90000000002</v>
      </c>
      <c r="FQ114" s="89">
        <f t="shared" si="18"/>
        <v>24643630892.410007</v>
      </c>
      <c r="FR114" s="89">
        <f t="shared" si="19"/>
        <v>-34762293.376000017</v>
      </c>
      <c r="FS114" s="89"/>
      <c r="FT114" s="89"/>
      <c r="FU114" s="89"/>
      <c r="FV114" s="139"/>
      <c r="FW114" s="139"/>
      <c r="FX114" s="139"/>
      <c r="FY114" s="139"/>
      <c r="GA114" s="139"/>
      <c r="GB114" s="139"/>
      <c r="GS114" s="139">
        <v>89</v>
      </c>
      <c r="GT114" s="139">
        <v>563382.10412675224</v>
      </c>
      <c r="GU114" s="139">
        <v>-223432.10412675224</v>
      </c>
      <c r="GV114" s="139">
        <v>-1.5334146412983809</v>
      </c>
      <c r="HC114" s="139">
        <v>89</v>
      </c>
      <c r="HD114" s="139">
        <v>709372.9904025963</v>
      </c>
      <c r="HE114" s="139">
        <v>-223372.9904025963</v>
      </c>
      <c r="HF114" s="139">
        <v>-1.3675243663504231</v>
      </c>
      <c r="HM114" s="139">
        <v>89</v>
      </c>
      <c r="HN114" s="139">
        <v>375754.86774933542</v>
      </c>
      <c r="HO114" s="139">
        <v>-58754.867749335419</v>
      </c>
      <c r="HP114" s="139">
        <v>-0.43768602192661082</v>
      </c>
      <c r="HW114" s="139">
        <v>89</v>
      </c>
      <c r="HX114" s="139">
        <v>494442.51658099564</v>
      </c>
      <c r="HY114" s="139">
        <v>-102442.51658099564</v>
      </c>
      <c r="HZ114" s="139">
        <v>-0.6115269240025295</v>
      </c>
      <c r="JK114" s="139">
        <v>89</v>
      </c>
      <c r="JL114" s="139">
        <v>339772.52788166073</v>
      </c>
      <c r="JM114" s="139">
        <v>-10272.527881660732</v>
      </c>
      <c r="JN114" s="139">
        <v>-7.5094589439015938E-2</v>
      </c>
      <c r="JU114" s="139">
        <v>89</v>
      </c>
      <c r="JV114" s="139">
        <v>448573.45071843296</v>
      </c>
      <c r="JW114" s="139">
        <v>91426.549281567044</v>
      </c>
      <c r="JX114" s="139">
        <v>0.53804273335210184</v>
      </c>
    </row>
    <row r="115" spans="2:284">
      <c r="B115" s="26">
        <v>659950</v>
      </c>
      <c r="C115" s="6">
        <v>3</v>
      </c>
      <c r="D115" s="6">
        <v>2</v>
      </c>
      <c r="E115" s="6">
        <v>1610</v>
      </c>
      <c r="F115" s="6">
        <v>1246</v>
      </c>
      <c r="G115" s="27">
        <v>9</v>
      </c>
      <c r="I115" s="55">
        <v>299500</v>
      </c>
      <c r="J115" s="6">
        <v>3</v>
      </c>
      <c r="K115" s="6">
        <v>1</v>
      </c>
      <c r="L115" s="6">
        <v>1280</v>
      </c>
      <c r="M115" s="6">
        <v>6726</v>
      </c>
      <c r="N115" s="27">
        <v>6</v>
      </c>
      <c r="P115" s="26">
        <v>252000</v>
      </c>
      <c r="Q115" s="57">
        <v>3</v>
      </c>
      <c r="R115" s="6">
        <v>2</v>
      </c>
      <c r="S115" s="6">
        <v>1670</v>
      </c>
      <c r="T115" s="6">
        <v>7881</v>
      </c>
      <c r="U115" s="27">
        <v>7</v>
      </c>
      <c r="W115" s="38">
        <v>352500</v>
      </c>
      <c r="X115" s="34">
        <v>3</v>
      </c>
      <c r="Y115" s="59">
        <v>1</v>
      </c>
      <c r="Z115" s="34">
        <v>1170</v>
      </c>
      <c r="AA115" s="34">
        <v>8182</v>
      </c>
      <c r="AB115" s="39">
        <v>7</v>
      </c>
      <c r="AD115" s="38">
        <v>273000</v>
      </c>
      <c r="AE115" s="34">
        <v>3</v>
      </c>
      <c r="AF115" s="34">
        <v>1</v>
      </c>
      <c r="AG115" s="34">
        <v>1560</v>
      </c>
      <c r="AH115" s="34">
        <v>7800</v>
      </c>
      <c r="AI115" s="62">
        <v>7</v>
      </c>
      <c r="AK115" s="38">
        <v>313000</v>
      </c>
      <c r="AL115" s="34">
        <v>2</v>
      </c>
      <c r="AM115" s="34">
        <v>1</v>
      </c>
      <c r="AN115" s="59">
        <v>1180</v>
      </c>
      <c r="AO115" s="34">
        <v>4900</v>
      </c>
      <c r="AP115" s="39">
        <v>6</v>
      </c>
      <c r="AS115" s="38">
        <v>717500</v>
      </c>
      <c r="AT115" s="34">
        <v>3</v>
      </c>
      <c r="AU115" s="34">
        <v>1</v>
      </c>
      <c r="AV115" s="34">
        <v>2090</v>
      </c>
      <c r="AW115" s="59">
        <v>4000</v>
      </c>
      <c r="AX115" s="39">
        <v>8</v>
      </c>
      <c r="BN115" s="38">
        <v>236500</v>
      </c>
      <c r="BO115" s="34">
        <v>4</v>
      </c>
      <c r="BP115" s="59">
        <v>1</v>
      </c>
      <c r="BQ115" s="34">
        <v>2140</v>
      </c>
      <c r="BR115" s="34">
        <v>4217</v>
      </c>
      <c r="BS115" s="39">
        <v>6</v>
      </c>
      <c r="BU115" s="38">
        <v>236500</v>
      </c>
      <c r="BV115" s="34">
        <v>4</v>
      </c>
      <c r="BW115" s="59">
        <v>1</v>
      </c>
      <c r="BX115" s="34">
        <v>2140</v>
      </c>
      <c r="BY115" s="34">
        <v>4217</v>
      </c>
      <c r="BZ115" s="39">
        <v>6</v>
      </c>
      <c r="CJ115" s="5"/>
      <c r="CK115" s="6"/>
      <c r="CL115" s="6"/>
      <c r="CM115" s="139" t="s">
        <v>107</v>
      </c>
      <c r="CN115" s="139">
        <v>0.52700251459581149</v>
      </c>
      <c r="CO115" s="83"/>
      <c r="CP115" s="83"/>
      <c r="CQ115" s="83"/>
      <c r="CR115" s="6"/>
      <c r="CS115" s="139" t="s">
        <v>107</v>
      </c>
      <c r="CT115" s="139">
        <v>0.89266345875200082</v>
      </c>
      <c r="CU115" s="6"/>
      <c r="CV115" s="6"/>
      <c r="CW115" s="6"/>
      <c r="CX115" s="6"/>
      <c r="CY115" s="6"/>
      <c r="CZ115" s="7"/>
      <c r="DH115" s="5"/>
      <c r="DI115" s="6"/>
      <c r="DJ115" s="6"/>
      <c r="DK115" s="6"/>
      <c r="DL115" s="6"/>
      <c r="DM115" s="6"/>
      <c r="DN115" s="6"/>
      <c r="DO115" s="6"/>
      <c r="DP115" s="6"/>
      <c r="DQ115" s="6"/>
      <c r="DR115" s="6"/>
      <c r="DS115" s="6"/>
      <c r="DT115" s="6"/>
      <c r="DU115" s="6"/>
      <c r="DV115" s="6"/>
      <c r="DW115" s="6"/>
      <c r="DX115" s="6"/>
      <c r="DY115" s="6"/>
      <c r="DZ115" s="6"/>
      <c r="EA115" s="6"/>
      <c r="EB115" s="6"/>
      <c r="EC115" s="6"/>
      <c r="ED115" s="7"/>
      <c r="FJ115" s="100"/>
      <c r="FK115" s="89"/>
      <c r="FL115" s="89">
        <v>1280</v>
      </c>
      <c r="FM115" s="89">
        <v>299500</v>
      </c>
      <c r="FN115" s="145">
        <f t="shared" si="20"/>
        <v>-598.55999999999995</v>
      </c>
      <c r="FO115" s="145">
        <f t="shared" si="21"/>
        <v>358274.07359999995</v>
      </c>
      <c r="FP115" s="89">
        <f t="shared" si="17"/>
        <v>-156482.90000000002</v>
      </c>
      <c r="FQ115" s="89">
        <f t="shared" si="18"/>
        <v>24486897992.410007</v>
      </c>
      <c r="FR115" s="89">
        <f t="shared" si="19"/>
        <v>93664404.623999998</v>
      </c>
      <c r="FS115" s="89"/>
      <c r="FT115" s="89"/>
      <c r="FU115" s="89"/>
      <c r="FV115" s="139"/>
      <c r="FW115" s="139"/>
      <c r="FX115" s="139"/>
      <c r="FY115" s="139"/>
      <c r="GA115" s="139"/>
      <c r="GB115" s="139"/>
      <c r="GS115" s="139">
        <v>90</v>
      </c>
      <c r="GT115" s="139">
        <v>336776.98461657052</v>
      </c>
      <c r="GU115" s="139">
        <v>3223.0153834294761</v>
      </c>
      <c r="GV115" s="139">
        <v>2.2119556172988331E-2</v>
      </c>
      <c r="HC115" s="139">
        <v>90</v>
      </c>
      <c r="HD115" s="139">
        <v>517019.6268775069</v>
      </c>
      <c r="HE115" s="139">
        <v>-30019.626877506904</v>
      </c>
      <c r="HF115" s="139">
        <v>-0.18378484860567815</v>
      </c>
      <c r="HM115" s="139">
        <v>90</v>
      </c>
      <c r="HN115" s="139">
        <v>353420.08082416869</v>
      </c>
      <c r="HO115" s="139">
        <v>-33470.08082416869</v>
      </c>
      <c r="HP115" s="139">
        <v>-0.2493306017127106</v>
      </c>
      <c r="HW115" s="139">
        <v>90</v>
      </c>
      <c r="HX115" s="139">
        <v>481355.53518829984</v>
      </c>
      <c r="HY115" s="139">
        <v>-86405.535188299837</v>
      </c>
      <c r="HZ115" s="139">
        <v>-0.51579473946948773</v>
      </c>
      <c r="JK115" s="139">
        <v>90</v>
      </c>
      <c r="JL115" s="139">
        <v>316547.6420598767</v>
      </c>
      <c r="JM115" s="139">
        <v>13452.3579401233</v>
      </c>
      <c r="JN115" s="139">
        <v>9.8339893367797721E-2</v>
      </c>
      <c r="JU115" s="139">
        <v>90</v>
      </c>
      <c r="JV115" s="139">
        <v>424478.93162600999</v>
      </c>
      <c r="JW115" s="139">
        <v>124521.06837399001</v>
      </c>
      <c r="JX115" s="139">
        <v>0.73280306994341826</v>
      </c>
    </row>
    <row r="116" spans="2:284">
      <c r="B116" s="26">
        <v>580000</v>
      </c>
      <c r="C116" s="6">
        <v>3</v>
      </c>
      <c r="D116" s="6">
        <v>2</v>
      </c>
      <c r="E116" s="6">
        <v>1640</v>
      </c>
      <c r="F116" s="6">
        <v>8625</v>
      </c>
      <c r="G116" s="27">
        <v>8</v>
      </c>
      <c r="I116" s="55">
        <v>299500</v>
      </c>
      <c r="J116" s="6">
        <v>4</v>
      </c>
      <c r="K116" s="6">
        <v>2</v>
      </c>
      <c r="L116" s="6">
        <v>1600</v>
      </c>
      <c r="M116" s="6">
        <v>15312</v>
      </c>
      <c r="N116" s="27">
        <v>7</v>
      </c>
      <c r="P116" s="26">
        <v>252000</v>
      </c>
      <c r="Q116" s="57">
        <v>3</v>
      </c>
      <c r="R116" s="6">
        <v>2</v>
      </c>
      <c r="S116" s="6">
        <v>1670</v>
      </c>
      <c r="T116" s="6">
        <v>4020</v>
      </c>
      <c r="U116" s="27">
        <v>7</v>
      </c>
      <c r="W116" s="38">
        <v>355000</v>
      </c>
      <c r="X116" s="34">
        <v>3</v>
      </c>
      <c r="Y116" s="59">
        <v>1</v>
      </c>
      <c r="Z116" s="34">
        <v>1180</v>
      </c>
      <c r="AA116" s="34">
        <v>7573</v>
      </c>
      <c r="AB116" s="39">
        <v>7</v>
      </c>
      <c r="AD116" s="38">
        <v>273148</v>
      </c>
      <c r="AE116" s="34">
        <v>3</v>
      </c>
      <c r="AF116" s="34">
        <v>1</v>
      </c>
      <c r="AG116" s="34">
        <v>1710</v>
      </c>
      <c r="AH116" s="34">
        <v>7210</v>
      </c>
      <c r="AI116" s="62">
        <v>7</v>
      </c>
      <c r="AK116" s="38">
        <v>350000</v>
      </c>
      <c r="AL116" s="34">
        <v>3</v>
      </c>
      <c r="AM116" s="34">
        <v>1</v>
      </c>
      <c r="AN116" s="59">
        <v>1180</v>
      </c>
      <c r="AO116" s="34">
        <v>7455</v>
      </c>
      <c r="AP116" s="39">
        <v>7</v>
      </c>
      <c r="AS116" s="38">
        <v>460000</v>
      </c>
      <c r="AT116" s="34">
        <v>3</v>
      </c>
      <c r="AU116" s="34">
        <v>1</v>
      </c>
      <c r="AV116" s="34">
        <v>1670</v>
      </c>
      <c r="AW116" s="59">
        <v>4005</v>
      </c>
      <c r="AX116" s="39">
        <v>7</v>
      </c>
      <c r="BN116" s="38">
        <v>237000</v>
      </c>
      <c r="BO116" s="34">
        <v>3</v>
      </c>
      <c r="BP116" s="59">
        <v>1</v>
      </c>
      <c r="BQ116" s="34">
        <v>1800</v>
      </c>
      <c r="BR116" s="34">
        <v>9216</v>
      </c>
      <c r="BS116" s="39">
        <v>7</v>
      </c>
      <c r="BU116" s="38">
        <v>237000</v>
      </c>
      <c r="BV116" s="34">
        <v>3</v>
      </c>
      <c r="BW116" s="59">
        <v>1</v>
      </c>
      <c r="BX116" s="34">
        <v>1800</v>
      </c>
      <c r="BY116" s="34">
        <v>9216</v>
      </c>
      <c r="BZ116" s="39">
        <v>7</v>
      </c>
      <c r="CJ116" s="5"/>
      <c r="CK116" s="6"/>
      <c r="CL116" s="6"/>
      <c r="CM116" s="139" t="s">
        <v>108</v>
      </c>
      <c r="CN116" s="139">
        <v>816000</v>
      </c>
      <c r="CO116" s="83"/>
      <c r="CP116" s="83"/>
      <c r="CQ116" s="83"/>
      <c r="CR116" s="6"/>
      <c r="CS116" s="139" t="s">
        <v>108</v>
      </c>
      <c r="CT116" s="139">
        <v>4420</v>
      </c>
      <c r="CU116" s="6"/>
      <c r="CV116" s="6"/>
      <c r="CW116" s="6"/>
      <c r="CX116" s="6"/>
      <c r="CY116" s="6"/>
      <c r="CZ116" s="7"/>
      <c r="DH116" s="5"/>
      <c r="DI116" s="6"/>
      <c r="DJ116" s="6"/>
      <c r="DK116" s="6"/>
      <c r="DL116" s="6"/>
      <c r="DM116" s="6"/>
      <c r="DN116" s="6"/>
      <c r="DO116" s="6"/>
      <c r="DP116" s="6"/>
      <c r="DQ116" s="6"/>
      <c r="DR116" s="6"/>
      <c r="DS116" s="6"/>
      <c r="DT116" s="6"/>
      <c r="DU116" s="6"/>
      <c r="DV116" s="6"/>
      <c r="DW116" s="6"/>
      <c r="DX116" s="6"/>
      <c r="DY116" s="6"/>
      <c r="DZ116" s="6"/>
      <c r="EA116" s="6"/>
      <c r="EB116" s="6"/>
      <c r="EC116" s="6"/>
      <c r="ED116" s="7"/>
      <c r="FJ116" s="100"/>
      <c r="FK116" s="89"/>
      <c r="FL116" s="89">
        <v>1600</v>
      </c>
      <c r="FM116" s="89">
        <v>299500</v>
      </c>
      <c r="FN116" s="145">
        <f t="shared" si="20"/>
        <v>-278.55999999999995</v>
      </c>
      <c r="FO116" s="145">
        <f t="shared" si="21"/>
        <v>77595.673599999966</v>
      </c>
      <c r="FP116" s="89">
        <f t="shared" si="17"/>
        <v>-156482.90000000002</v>
      </c>
      <c r="FQ116" s="89">
        <f t="shared" si="18"/>
        <v>24486897992.410007</v>
      </c>
      <c r="FR116" s="89">
        <f t="shared" si="19"/>
        <v>43589876.623999998</v>
      </c>
      <c r="FS116" s="89"/>
      <c r="FT116" s="89"/>
      <c r="FU116" s="89"/>
      <c r="FV116" s="139"/>
      <c r="FW116" s="139"/>
      <c r="FX116" s="139"/>
      <c r="FY116" s="139"/>
      <c r="GA116" s="139"/>
      <c r="GB116" s="139"/>
      <c r="GS116" s="139">
        <v>91</v>
      </c>
      <c r="GT116" s="139">
        <v>435300.94962099736</v>
      </c>
      <c r="GU116" s="139">
        <v>-95300.949620997359</v>
      </c>
      <c r="GV116" s="139">
        <v>-0.65405046445596904</v>
      </c>
      <c r="HC116" s="139">
        <v>91</v>
      </c>
      <c r="HD116" s="139">
        <v>470589.50464731292</v>
      </c>
      <c r="HE116" s="139">
        <v>18410.495352687081</v>
      </c>
      <c r="HF116" s="139">
        <v>0.11271193059645843</v>
      </c>
      <c r="HM116" s="139">
        <v>91</v>
      </c>
      <c r="HN116" s="139">
        <v>305772.53538381297</v>
      </c>
      <c r="HO116" s="139">
        <v>14177.464616187033</v>
      </c>
      <c r="HP116" s="139">
        <v>0.10561300410610447</v>
      </c>
      <c r="HW116" s="139">
        <v>91</v>
      </c>
      <c r="HX116" s="139">
        <v>337398.73986864614</v>
      </c>
      <c r="HY116" s="139">
        <v>62601.260131353862</v>
      </c>
      <c r="HZ116" s="139">
        <v>0.37369597433250551</v>
      </c>
      <c r="JK116" s="139">
        <v>91</v>
      </c>
      <c r="JL116" s="139">
        <v>477010.48955583922</v>
      </c>
      <c r="JM116" s="139">
        <v>-145010.48955583922</v>
      </c>
      <c r="JN116" s="139">
        <v>-1.0600607078406856</v>
      </c>
      <c r="JU116" s="139">
        <v>91</v>
      </c>
      <c r="JV116" s="139">
        <v>483376.64496304392</v>
      </c>
      <c r="JW116" s="139">
        <v>66623.355036956083</v>
      </c>
      <c r="JX116" s="139">
        <v>0.39207661593762572</v>
      </c>
    </row>
    <row r="117" spans="2:284">
      <c r="B117" s="26">
        <v>320000</v>
      </c>
      <c r="C117" s="6">
        <v>4</v>
      </c>
      <c r="D117" s="6">
        <v>2</v>
      </c>
      <c r="E117" s="6">
        <v>2610</v>
      </c>
      <c r="F117" s="6">
        <v>9077</v>
      </c>
      <c r="G117" s="27">
        <v>8</v>
      </c>
      <c r="I117" s="55">
        <v>300000</v>
      </c>
      <c r="J117" s="6">
        <v>3</v>
      </c>
      <c r="K117" s="6">
        <v>2</v>
      </c>
      <c r="L117" s="6">
        <v>1750</v>
      </c>
      <c r="M117" s="6">
        <v>4200</v>
      </c>
      <c r="N117" s="27">
        <v>7</v>
      </c>
      <c r="P117" s="26">
        <v>255000</v>
      </c>
      <c r="Q117" s="57">
        <v>3</v>
      </c>
      <c r="R117" s="6">
        <v>1</v>
      </c>
      <c r="S117" s="6">
        <v>1710</v>
      </c>
      <c r="T117" s="6">
        <v>12000</v>
      </c>
      <c r="U117" s="27">
        <v>7</v>
      </c>
      <c r="W117" s="38">
        <v>356000</v>
      </c>
      <c r="X117" s="34">
        <v>3</v>
      </c>
      <c r="Y117" s="59">
        <v>1</v>
      </c>
      <c r="Z117" s="34">
        <v>1680</v>
      </c>
      <c r="AA117" s="34">
        <v>8712</v>
      </c>
      <c r="AB117" s="39">
        <v>8</v>
      </c>
      <c r="AD117" s="38">
        <v>275000</v>
      </c>
      <c r="AE117" s="34">
        <v>4</v>
      </c>
      <c r="AF117" s="34">
        <v>1</v>
      </c>
      <c r="AG117" s="34">
        <v>2000</v>
      </c>
      <c r="AH117" s="34">
        <v>8700</v>
      </c>
      <c r="AI117" s="62">
        <v>7</v>
      </c>
      <c r="AK117" s="38">
        <v>355000</v>
      </c>
      <c r="AL117" s="34">
        <v>3</v>
      </c>
      <c r="AM117" s="34">
        <v>1</v>
      </c>
      <c r="AN117" s="59">
        <v>1180</v>
      </c>
      <c r="AO117" s="34">
        <v>7573</v>
      </c>
      <c r="AP117" s="39">
        <v>7</v>
      </c>
      <c r="AS117" s="38">
        <v>556000</v>
      </c>
      <c r="AT117" s="34">
        <v>3</v>
      </c>
      <c r="AU117" s="34">
        <v>1</v>
      </c>
      <c r="AV117" s="34">
        <v>1800</v>
      </c>
      <c r="AW117" s="59">
        <v>4005</v>
      </c>
      <c r="AX117" s="39">
        <v>7</v>
      </c>
      <c r="BN117" s="38">
        <v>239950</v>
      </c>
      <c r="BO117" s="34">
        <v>2</v>
      </c>
      <c r="BP117" s="59">
        <v>1</v>
      </c>
      <c r="BQ117" s="34">
        <v>1280</v>
      </c>
      <c r="BR117" s="34">
        <v>5500</v>
      </c>
      <c r="BS117" s="39">
        <v>7</v>
      </c>
      <c r="BU117" s="38">
        <v>239950</v>
      </c>
      <c r="BV117" s="34">
        <v>2</v>
      </c>
      <c r="BW117" s="59">
        <v>1</v>
      </c>
      <c r="BX117" s="34">
        <v>1280</v>
      </c>
      <c r="BY117" s="34">
        <v>5500</v>
      </c>
      <c r="BZ117" s="39">
        <v>7</v>
      </c>
      <c r="CJ117" s="5"/>
      <c r="CK117" s="6"/>
      <c r="CL117" s="6"/>
      <c r="CM117" s="139" t="s">
        <v>109</v>
      </c>
      <c r="CN117" s="139">
        <v>179000</v>
      </c>
      <c r="CO117" s="83"/>
      <c r="CP117" s="83"/>
      <c r="CQ117" s="83"/>
      <c r="CR117" s="6"/>
      <c r="CS117" s="139" t="s">
        <v>109</v>
      </c>
      <c r="CT117" s="139">
        <v>1020</v>
      </c>
      <c r="CU117" s="6"/>
      <c r="CV117" s="6"/>
      <c r="CW117" s="6"/>
      <c r="CX117" s="6"/>
      <c r="CY117" s="6"/>
      <c r="CZ117" s="7"/>
      <c r="DH117" s="5"/>
      <c r="DI117" s="6"/>
      <c r="DJ117" s="6"/>
      <c r="DK117" s="6"/>
      <c r="DL117" s="6"/>
      <c r="DM117" s="6"/>
      <c r="DN117" s="6"/>
      <c r="DO117" s="6"/>
      <c r="DP117" s="6"/>
      <c r="DQ117" s="6"/>
      <c r="DR117" s="6"/>
      <c r="DS117" s="6"/>
      <c r="DT117" s="6"/>
      <c r="DU117" s="6"/>
      <c r="DV117" s="6"/>
      <c r="DW117" s="6"/>
      <c r="DX117" s="6"/>
      <c r="DY117" s="6"/>
      <c r="DZ117" s="6"/>
      <c r="EA117" s="6"/>
      <c r="EB117" s="6"/>
      <c r="EC117" s="6"/>
      <c r="ED117" s="7"/>
      <c r="FJ117" s="100"/>
      <c r="FK117" s="89"/>
      <c r="FL117" s="89">
        <v>1750</v>
      </c>
      <c r="FM117" s="89">
        <v>300000</v>
      </c>
      <c r="FN117" s="145">
        <f t="shared" si="20"/>
        <v>-128.55999999999995</v>
      </c>
      <c r="FO117" s="145">
        <f t="shared" si="21"/>
        <v>16527.673599999987</v>
      </c>
      <c r="FP117" s="89">
        <f t="shared" si="17"/>
        <v>-155982.90000000002</v>
      </c>
      <c r="FQ117" s="89">
        <f t="shared" si="18"/>
        <v>24330665092.410007</v>
      </c>
      <c r="FR117" s="89">
        <f t="shared" si="19"/>
        <v>20053161.623999994</v>
      </c>
      <c r="FS117" s="89"/>
      <c r="FT117" s="89"/>
      <c r="FU117" s="89"/>
      <c r="FV117" s="139"/>
      <c r="FW117" s="139"/>
      <c r="FX117" s="139"/>
      <c r="FY117" s="139"/>
      <c r="GA117" s="139"/>
      <c r="GB117" s="139"/>
      <c r="GS117" s="139">
        <v>92</v>
      </c>
      <c r="GT117" s="139">
        <v>431359.99102082028</v>
      </c>
      <c r="GU117" s="139">
        <v>-90359.991020820278</v>
      </c>
      <c r="GV117" s="139">
        <v>-0.62014066313546345</v>
      </c>
      <c r="HC117" s="139">
        <v>92</v>
      </c>
      <c r="HD117" s="139">
        <v>439083.35027682415</v>
      </c>
      <c r="HE117" s="139">
        <v>55916.649723175855</v>
      </c>
      <c r="HF117" s="139">
        <v>0.34233047085640766</v>
      </c>
      <c r="HM117" s="139">
        <v>92</v>
      </c>
      <c r="HN117" s="139">
        <v>377243.85354434652</v>
      </c>
      <c r="HO117" s="139">
        <v>-57243.853544346523</v>
      </c>
      <c r="HP117" s="139">
        <v>-0.42642993674099366</v>
      </c>
      <c r="HW117" s="139">
        <v>92</v>
      </c>
      <c r="HX117" s="139">
        <v>537465.96790948301</v>
      </c>
      <c r="HY117" s="139">
        <v>-137465.96790948301</v>
      </c>
      <c r="HZ117" s="139">
        <v>-0.82059815901000155</v>
      </c>
      <c r="JK117" s="139">
        <v>92</v>
      </c>
      <c r="JL117" s="139">
        <v>403113.12557743542</v>
      </c>
      <c r="JM117" s="139">
        <v>-69113.125577435421</v>
      </c>
      <c r="JN117" s="139">
        <v>-0.50523316654611083</v>
      </c>
      <c r="JU117" s="139">
        <v>92</v>
      </c>
      <c r="JV117" s="139">
        <v>453927.78829452698</v>
      </c>
      <c r="JW117" s="139">
        <v>100072.21170547302</v>
      </c>
      <c r="JX117" s="139">
        <v>0.58892221943958334</v>
      </c>
    </row>
    <row r="118" spans="2:284">
      <c r="B118" s="26">
        <v>369950</v>
      </c>
      <c r="C118" s="6">
        <v>3</v>
      </c>
      <c r="D118" s="6">
        <v>2</v>
      </c>
      <c r="E118" s="6">
        <v>1360</v>
      </c>
      <c r="F118" s="6">
        <v>3718</v>
      </c>
      <c r="G118" s="27">
        <v>7</v>
      </c>
      <c r="I118" s="55">
        <v>300000</v>
      </c>
      <c r="J118" s="6">
        <v>3</v>
      </c>
      <c r="K118" s="6">
        <v>2</v>
      </c>
      <c r="L118" s="6">
        <v>1880</v>
      </c>
      <c r="M118" s="6">
        <v>4200</v>
      </c>
      <c r="N118" s="27">
        <v>7</v>
      </c>
      <c r="P118" s="26">
        <v>259950</v>
      </c>
      <c r="Q118" s="57">
        <v>3</v>
      </c>
      <c r="R118" s="6">
        <v>2</v>
      </c>
      <c r="S118" s="6">
        <v>1010</v>
      </c>
      <c r="T118" s="6">
        <v>7896</v>
      </c>
      <c r="U118" s="27">
        <v>7</v>
      </c>
      <c r="W118" s="38">
        <v>358000</v>
      </c>
      <c r="X118" s="34">
        <v>2</v>
      </c>
      <c r="Y118" s="59">
        <v>1</v>
      </c>
      <c r="Z118" s="34">
        <v>960</v>
      </c>
      <c r="AA118" s="34">
        <v>1808</v>
      </c>
      <c r="AB118" s="39">
        <v>7</v>
      </c>
      <c r="AD118" s="38">
        <v>277000</v>
      </c>
      <c r="AE118" s="34">
        <v>3</v>
      </c>
      <c r="AF118" s="34">
        <v>2</v>
      </c>
      <c r="AG118" s="34">
        <v>2160</v>
      </c>
      <c r="AH118" s="34">
        <v>9612</v>
      </c>
      <c r="AI118" s="62">
        <v>7</v>
      </c>
      <c r="AK118" s="38">
        <v>410000</v>
      </c>
      <c r="AL118" s="34">
        <v>2</v>
      </c>
      <c r="AM118" s="34">
        <v>1</v>
      </c>
      <c r="AN118" s="59">
        <v>1180</v>
      </c>
      <c r="AO118" s="34">
        <v>1034</v>
      </c>
      <c r="AP118" s="39">
        <v>7</v>
      </c>
      <c r="AS118" s="38">
        <v>252000</v>
      </c>
      <c r="AT118" s="34">
        <v>3</v>
      </c>
      <c r="AU118" s="34">
        <v>2</v>
      </c>
      <c r="AV118" s="34">
        <v>1670</v>
      </c>
      <c r="AW118" s="59">
        <v>4020</v>
      </c>
      <c r="AX118" s="39">
        <v>7</v>
      </c>
      <c r="BN118" s="38">
        <v>239950</v>
      </c>
      <c r="BO118" s="34">
        <v>3</v>
      </c>
      <c r="BP118" s="59">
        <v>1</v>
      </c>
      <c r="BQ118" s="34">
        <v>1140</v>
      </c>
      <c r="BR118" s="34">
        <v>8366</v>
      </c>
      <c r="BS118" s="39">
        <v>6</v>
      </c>
      <c r="BU118" s="38">
        <v>239950</v>
      </c>
      <c r="BV118" s="34">
        <v>3</v>
      </c>
      <c r="BW118" s="59">
        <v>1</v>
      </c>
      <c r="BX118" s="34">
        <v>1140</v>
      </c>
      <c r="BY118" s="34">
        <v>8366</v>
      </c>
      <c r="BZ118" s="39">
        <v>6</v>
      </c>
      <c r="CJ118" s="5"/>
      <c r="CK118" s="6"/>
      <c r="CL118" s="6"/>
      <c r="CM118" s="139" t="s">
        <v>110</v>
      </c>
      <c r="CN118" s="139">
        <v>995000</v>
      </c>
      <c r="CO118" s="83"/>
      <c r="CP118" s="83"/>
      <c r="CQ118" s="83"/>
      <c r="CR118" s="6"/>
      <c r="CS118" s="139" t="s">
        <v>110</v>
      </c>
      <c r="CT118" s="139">
        <v>5440</v>
      </c>
      <c r="CU118" s="6"/>
      <c r="CV118" s="6"/>
      <c r="CW118" s="6"/>
      <c r="CX118" s="6"/>
      <c r="CY118" s="6"/>
      <c r="CZ118" s="7"/>
      <c r="DH118" s="5"/>
      <c r="DI118" s="6"/>
      <c r="DJ118" s="6"/>
      <c r="DK118" s="6"/>
      <c r="DL118" s="6"/>
      <c r="DM118" s="6"/>
      <c r="DN118" s="6"/>
      <c r="DO118" s="6"/>
      <c r="DP118" s="6"/>
      <c r="DQ118" s="6"/>
      <c r="DR118" s="6"/>
      <c r="DS118" s="6"/>
      <c r="DT118" s="6"/>
      <c r="DU118" s="6"/>
      <c r="DV118" s="6"/>
      <c r="DW118" s="6"/>
      <c r="DX118" s="6"/>
      <c r="DY118" s="6"/>
      <c r="DZ118" s="6"/>
      <c r="EA118" s="6"/>
      <c r="EB118" s="6"/>
      <c r="EC118" s="6"/>
      <c r="ED118" s="7"/>
      <c r="FJ118" s="100"/>
      <c r="FK118" s="89"/>
      <c r="FL118" s="89">
        <v>1880</v>
      </c>
      <c r="FM118" s="89">
        <v>300000</v>
      </c>
      <c r="FN118" s="145">
        <f t="shared" si="20"/>
        <v>1.4400000000000546</v>
      </c>
      <c r="FO118" s="145">
        <f t="shared" si="21"/>
        <v>2.0736000000001571</v>
      </c>
      <c r="FP118" s="89">
        <f t="shared" si="17"/>
        <v>-155982.90000000002</v>
      </c>
      <c r="FQ118" s="89">
        <f t="shared" si="18"/>
        <v>24330665092.410007</v>
      </c>
      <c r="FR118" s="89">
        <f t="shared" si="19"/>
        <v>-224615.37600000855</v>
      </c>
      <c r="FS118" s="89"/>
      <c r="FT118" s="89"/>
      <c r="FU118" s="89"/>
      <c r="FV118" s="139"/>
      <c r="FW118" s="139"/>
      <c r="FX118" s="139"/>
      <c r="FY118" s="139"/>
      <c r="GA118" s="139"/>
      <c r="GB118" s="139"/>
      <c r="GS118" s="139">
        <v>93</v>
      </c>
      <c r="GT118" s="139">
        <v>472740.05632267956</v>
      </c>
      <c r="GU118" s="139">
        <v>-130740.05632267956</v>
      </c>
      <c r="GV118" s="139">
        <v>-0.89726907130427835</v>
      </c>
      <c r="HC118" s="139">
        <v>93</v>
      </c>
      <c r="HD118" s="139">
        <v>495462.78441348829</v>
      </c>
      <c r="HE118" s="139">
        <v>2537.2155865117093</v>
      </c>
      <c r="HF118" s="139">
        <v>1.5533230454520132E-2</v>
      </c>
      <c r="HM118" s="139">
        <v>93</v>
      </c>
      <c r="HN118" s="139">
        <v>374265.88195432432</v>
      </c>
      <c r="HO118" s="139">
        <v>-52265.881954324315</v>
      </c>
      <c r="HP118" s="139">
        <v>-0.38934724613234789</v>
      </c>
      <c r="HW118" s="139">
        <v>93</v>
      </c>
      <c r="HX118" s="139">
        <v>466632.68112151709</v>
      </c>
      <c r="HY118" s="139">
        <v>-64632.681121517089</v>
      </c>
      <c r="HZ118" s="139">
        <v>-0.38582246898462097</v>
      </c>
      <c r="JK118" s="139">
        <v>93</v>
      </c>
      <c r="JL118" s="139">
        <v>349273.61753602693</v>
      </c>
      <c r="JM118" s="139">
        <v>-12523.617536026926</v>
      </c>
      <c r="JN118" s="139">
        <v>-9.1550583069058694E-2</v>
      </c>
      <c r="JU118" s="139">
        <v>93</v>
      </c>
      <c r="JV118" s="139">
        <v>510148.33284351393</v>
      </c>
      <c r="JW118" s="139">
        <v>44851.667156486074</v>
      </c>
      <c r="JX118" s="139">
        <v>0.26395083027747884</v>
      </c>
    </row>
    <row r="119" spans="2:284">
      <c r="B119" s="26">
        <v>898000</v>
      </c>
      <c r="C119" s="6">
        <v>4</v>
      </c>
      <c r="D119" s="6">
        <v>2</v>
      </c>
      <c r="E119" s="6">
        <v>3700</v>
      </c>
      <c r="F119" s="6">
        <v>63991</v>
      </c>
      <c r="G119" s="27">
        <v>10</v>
      </c>
      <c r="I119" s="55">
        <v>302000</v>
      </c>
      <c r="J119" s="6">
        <v>3</v>
      </c>
      <c r="K119" s="6">
        <v>1</v>
      </c>
      <c r="L119" s="6">
        <v>1110</v>
      </c>
      <c r="M119" s="6">
        <v>7000</v>
      </c>
      <c r="N119" s="27">
        <v>7</v>
      </c>
      <c r="P119" s="26">
        <v>260000</v>
      </c>
      <c r="Q119" s="57">
        <v>3</v>
      </c>
      <c r="R119" s="6">
        <v>2</v>
      </c>
      <c r="S119" s="6">
        <v>1920</v>
      </c>
      <c r="T119" s="6">
        <v>7415</v>
      </c>
      <c r="U119" s="27">
        <v>7</v>
      </c>
      <c r="W119" s="38">
        <v>358000</v>
      </c>
      <c r="X119" s="34">
        <v>3</v>
      </c>
      <c r="Y119" s="59">
        <v>1</v>
      </c>
      <c r="Z119" s="34">
        <v>1150</v>
      </c>
      <c r="AA119" s="34">
        <v>4681</v>
      </c>
      <c r="AB119" s="39">
        <v>7</v>
      </c>
      <c r="AD119" s="38">
        <v>278000</v>
      </c>
      <c r="AE119" s="34">
        <v>2</v>
      </c>
      <c r="AF119" s="34">
        <v>2</v>
      </c>
      <c r="AG119" s="34">
        <v>1610</v>
      </c>
      <c r="AH119" s="34">
        <v>1968</v>
      </c>
      <c r="AI119" s="62">
        <v>7</v>
      </c>
      <c r="AK119" s="38">
        <v>425000</v>
      </c>
      <c r="AL119" s="34">
        <v>3</v>
      </c>
      <c r="AM119" s="34">
        <v>1</v>
      </c>
      <c r="AN119" s="59">
        <v>1180</v>
      </c>
      <c r="AO119" s="34">
        <v>7200</v>
      </c>
      <c r="AP119" s="39">
        <v>7</v>
      </c>
      <c r="AS119" s="38">
        <v>244615</v>
      </c>
      <c r="AT119" s="34">
        <v>3</v>
      </c>
      <c r="AU119" s="34">
        <v>2</v>
      </c>
      <c r="AV119" s="34">
        <v>2060</v>
      </c>
      <c r="AW119" s="59">
        <v>4030</v>
      </c>
      <c r="AX119" s="39">
        <v>7</v>
      </c>
      <c r="BN119" s="38">
        <v>240000</v>
      </c>
      <c r="BO119" s="34">
        <v>2</v>
      </c>
      <c r="BP119" s="59">
        <v>1</v>
      </c>
      <c r="BQ119" s="34">
        <v>590</v>
      </c>
      <c r="BR119" s="34">
        <v>8717</v>
      </c>
      <c r="BS119" s="39">
        <v>6</v>
      </c>
      <c r="BU119" s="38">
        <v>240000</v>
      </c>
      <c r="BV119" s="34">
        <v>2</v>
      </c>
      <c r="BW119" s="59">
        <v>1</v>
      </c>
      <c r="BX119" s="34">
        <v>590</v>
      </c>
      <c r="BY119" s="34">
        <v>8717</v>
      </c>
      <c r="BZ119" s="39">
        <v>6</v>
      </c>
      <c r="CJ119" s="5"/>
      <c r="CK119" s="6"/>
      <c r="CL119" s="6"/>
      <c r="CM119" s="139" t="s">
        <v>111</v>
      </c>
      <c r="CN119" s="139">
        <v>87820362</v>
      </c>
      <c r="CO119" s="83"/>
      <c r="CP119" s="83"/>
      <c r="CQ119" s="83"/>
      <c r="CR119" s="6"/>
      <c r="CS119" s="139" t="s">
        <v>111</v>
      </c>
      <c r="CT119" s="139">
        <v>406842</v>
      </c>
      <c r="CU119" s="6"/>
      <c r="CV119" s="6"/>
      <c r="CW119" s="6"/>
      <c r="CX119" s="6"/>
      <c r="CY119" s="6"/>
      <c r="CZ119" s="7"/>
      <c r="DH119" s="5"/>
      <c r="DI119" s="6"/>
      <c r="DJ119" s="6"/>
      <c r="DK119" s="6"/>
      <c r="DL119" s="6"/>
      <c r="DM119" s="6"/>
      <c r="DN119" s="6"/>
      <c r="DO119" s="6"/>
      <c r="DP119" s="6"/>
      <c r="DQ119" s="6"/>
      <c r="DR119" s="6"/>
      <c r="DS119" s="6"/>
      <c r="DT119" s="6"/>
      <c r="DU119" s="6"/>
      <c r="DV119" s="6"/>
      <c r="DW119" s="6"/>
      <c r="DX119" s="6"/>
      <c r="DY119" s="6"/>
      <c r="DZ119" s="6"/>
      <c r="EA119" s="6"/>
      <c r="EB119" s="6"/>
      <c r="EC119" s="6"/>
      <c r="ED119" s="7"/>
      <c r="FJ119" s="100"/>
      <c r="FK119" s="89"/>
      <c r="FL119" s="89">
        <v>1110</v>
      </c>
      <c r="FM119" s="89">
        <v>302000</v>
      </c>
      <c r="FN119" s="145">
        <f t="shared" si="20"/>
        <v>-768.56</v>
      </c>
      <c r="FO119" s="145">
        <f t="shared" si="21"/>
        <v>590684.47359999991</v>
      </c>
      <c r="FP119" s="89">
        <f t="shared" si="17"/>
        <v>-153982.90000000002</v>
      </c>
      <c r="FQ119" s="89">
        <f t="shared" si="18"/>
        <v>23710733492.410007</v>
      </c>
      <c r="FR119" s="89">
        <f t="shared" si="19"/>
        <v>118345097.62400001</v>
      </c>
      <c r="FS119" s="89"/>
      <c r="FT119" s="89"/>
      <c r="FU119" s="89"/>
      <c r="FV119" s="139"/>
      <c r="FW119" s="139"/>
      <c r="FX119" s="139"/>
      <c r="FY119" s="139"/>
      <c r="GA119" s="139"/>
      <c r="GB119" s="139"/>
      <c r="GS119" s="139">
        <v>94</v>
      </c>
      <c r="GT119" s="139">
        <v>311160.75371541956</v>
      </c>
      <c r="GU119" s="139">
        <v>33839.24628458044</v>
      </c>
      <c r="GV119" s="139">
        <v>0.23223876401325344</v>
      </c>
      <c r="HC119" s="139">
        <v>94</v>
      </c>
      <c r="HD119" s="139">
        <v>683173.13571555819</v>
      </c>
      <c r="HE119" s="139">
        <v>-185173.13571555819</v>
      </c>
      <c r="HF119" s="139">
        <v>-1.1336588843088538</v>
      </c>
      <c r="HM119" s="139">
        <v>94</v>
      </c>
      <c r="HN119" s="139">
        <v>337041.23707904643</v>
      </c>
      <c r="HO119" s="139">
        <v>-14541.237079046434</v>
      </c>
      <c r="HP119" s="139">
        <v>-0.1083228752751563</v>
      </c>
      <c r="HW119" s="139">
        <v>94</v>
      </c>
      <c r="HX119" s="139">
        <v>447002.20903247339</v>
      </c>
      <c r="HY119" s="139">
        <v>-44002.209032473387</v>
      </c>
      <c r="HZ119" s="139">
        <v>-0.26266960669274148</v>
      </c>
      <c r="JK119" s="139">
        <v>94</v>
      </c>
      <c r="JL119" s="139">
        <v>461703.17844602698</v>
      </c>
      <c r="JM119" s="139">
        <v>-124703.17844602698</v>
      </c>
      <c r="JN119" s="139">
        <v>-0.91160949817064874</v>
      </c>
      <c r="JU119" s="139">
        <v>94</v>
      </c>
      <c r="JV119" s="139">
        <v>494085.32011523191</v>
      </c>
      <c r="JW119" s="139">
        <v>65914.679884768091</v>
      </c>
      <c r="JX119" s="139">
        <v>0.38790608211634303</v>
      </c>
    </row>
    <row r="120" spans="2:284">
      <c r="B120" s="26">
        <v>670000</v>
      </c>
      <c r="C120" s="6">
        <v>3</v>
      </c>
      <c r="D120" s="6">
        <v>1</v>
      </c>
      <c r="E120" s="6">
        <v>1490</v>
      </c>
      <c r="F120" s="6">
        <v>4400</v>
      </c>
      <c r="G120" s="27">
        <v>7</v>
      </c>
      <c r="I120" s="55">
        <v>302000</v>
      </c>
      <c r="J120" s="6">
        <v>3</v>
      </c>
      <c r="K120" s="6">
        <v>2</v>
      </c>
      <c r="L120" s="6">
        <v>2140</v>
      </c>
      <c r="M120" s="6">
        <v>9492</v>
      </c>
      <c r="N120" s="27">
        <v>8</v>
      </c>
      <c r="P120" s="26">
        <v>260000</v>
      </c>
      <c r="Q120" s="57">
        <v>3</v>
      </c>
      <c r="R120" s="6">
        <v>1</v>
      </c>
      <c r="S120" s="6">
        <v>1690</v>
      </c>
      <c r="T120" s="6">
        <v>13184</v>
      </c>
      <c r="U120" s="27">
        <v>7</v>
      </c>
      <c r="W120" s="38">
        <v>359950</v>
      </c>
      <c r="X120" s="34">
        <v>2</v>
      </c>
      <c r="Y120" s="59">
        <v>1</v>
      </c>
      <c r="Z120" s="34">
        <v>1240</v>
      </c>
      <c r="AA120" s="34">
        <v>7590</v>
      </c>
      <c r="AB120" s="39">
        <v>7</v>
      </c>
      <c r="AD120" s="38">
        <v>278500</v>
      </c>
      <c r="AE120" s="34">
        <v>4</v>
      </c>
      <c r="AF120" s="34">
        <v>2</v>
      </c>
      <c r="AG120" s="34">
        <v>1940</v>
      </c>
      <c r="AH120" s="34">
        <v>6206</v>
      </c>
      <c r="AI120" s="62">
        <v>7</v>
      </c>
      <c r="AK120" s="38">
        <v>455000</v>
      </c>
      <c r="AL120" s="34">
        <v>3</v>
      </c>
      <c r="AM120" s="34">
        <v>2</v>
      </c>
      <c r="AN120" s="59">
        <v>1180</v>
      </c>
      <c r="AO120" s="34">
        <v>932</v>
      </c>
      <c r="AP120" s="39">
        <v>8</v>
      </c>
      <c r="AS120" s="38">
        <v>451000</v>
      </c>
      <c r="AT120" s="34">
        <v>3</v>
      </c>
      <c r="AU120" s="34">
        <v>1</v>
      </c>
      <c r="AV120" s="34">
        <v>1560</v>
      </c>
      <c r="AW120" s="59">
        <v>4049</v>
      </c>
      <c r="AX120" s="39">
        <v>7</v>
      </c>
      <c r="BN120" s="38">
        <v>240000</v>
      </c>
      <c r="BO120" s="34">
        <v>4</v>
      </c>
      <c r="BP120" s="59">
        <v>1</v>
      </c>
      <c r="BQ120" s="34">
        <v>1420</v>
      </c>
      <c r="BR120" s="34">
        <v>5382</v>
      </c>
      <c r="BS120" s="39">
        <v>5</v>
      </c>
      <c r="BU120" s="38">
        <v>240000</v>
      </c>
      <c r="BV120" s="34">
        <v>4</v>
      </c>
      <c r="BW120" s="59">
        <v>1</v>
      </c>
      <c r="BX120" s="34">
        <v>1420</v>
      </c>
      <c r="BY120" s="34">
        <v>5382</v>
      </c>
      <c r="BZ120" s="39">
        <v>5</v>
      </c>
      <c r="CJ120" s="5"/>
      <c r="CK120" s="6"/>
      <c r="CL120" s="6"/>
      <c r="CM120" s="139" t="s">
        <v>112</v>
      </c>
      <c r="CN120" s="139">
        <v>171</v>
      </c>
      <c r="CO120" s="83"/>
      <c r="CP120" s="83"/>
      <c r="CQ120" s="83"/>
      <c r="CR120" s="6"/>
      <c r="CS120" s="139" t="s">
        <v>112</v>
      </c>
      <c r="CT120" s="139">
        <v>171</v>
      </c>
      <c r="CU120" s="6"/>
      <c r="CV120" s="6"/>
      <c r="CW120" s="6"/>
      <c r="CX120" s="6"/>
      <c r="CY120" s="6"/>
      <c r="CZ120" s="7"/>
      <c r="DH120" s="5"/>
      <c r="DI120" s="6"/>
      <c r="DJ120" s="6"/>
      <c r="DK120" s="6"/>
      <c r="DL120" s="6"/>
      <c r="DM120" s="6"/>
      <c r="DN120" s="6"/>
      <c r="DO120" s="6"/>
      <c r="DP120" s="6"/>
      <c r="DQ120" s="6"/>
      <c r="DR120" s="6"/>
      <c r="DS120" s="6"/>
      <c r="DT120" s="6"/>
      <c r="DU120" s="6"/>
      <c r="DV120" s="6"/>
      <c r="DW120" s="6"/>
      <c r="DX120" s="6"/>
      <c r="DY120" s="6"/>
      <c r="DZ120" s="6"/>
      <c r="EA120" s="6"/>
      <c r="EB120" s="6"/>
      <c r="EC120" s="6"/>
      <c r="ED120" s="7"/>
      <c r="FJ120" s="100"/>
      <c r="FK120" s="89"/>
      <c r="FL120" s="89">
        <v>2140</v>
      </c>
      <c r="FM120" s="89">
        <v>302000</v>
      </c>
      <c r="FN120" s="145">
        <f t="shared" si="20"/>
        <v>261.44000000000005</v>
      </c>
      <c r="FO120" s="145">
        <f t="shared" si="21"/>
        <v>68350.873600000035</v>
      </c>
      <c r="FP120" s="89">
        <f t="shared" si="17"/>
        <v>-153982.90000000002</v>
      </c>
      <c r="FQ120" s="89">
        <f t="shared" si="18"/>
        <v>23710733492.410007</v>
      </c>
      <c r="FR120" s="89">
        <f t="shared" si="19"/>
        <v>-40257289.376000017</v>
      </c>
      <c r="FS120" s="89"/>
      <c r="FT120" s="89"/>
      <c r="FU120" s="89"/>
      <c r="FV120" s="139"/>
      <c r="FW120" s="139"/>
      <c r="FX120" s="139"/>
      <c r="FY120" s="139"/>
      <c r="GA120" s="139"/>
      <c r="GB120" s="139"/>
      <c r="GS120" s="139">
        <v>95</v>
      </c>
      <c r="GT120" s="139">
        <v>291455.96071453416</v>
      </c>
      <c r="GU120" s="139">
        <v>55544.039285465842</v>
      </c>
      <c r="GV120" s="139">
        <v>0.38119876912973966</v>
      </c>
      <c r="HC120" s="139">
        <v>95</v>
      </c>
      <c r="HD120" s="139">
        <v>493804.56576240988</v>
      </c>
      <c r="HE120" s="139">
        <v>6195.4342375901178</v>
      </c>
      <c r="HF120" s="139">
        <v>3.7929416912742667E-2</v>
      </c>
      <c r="HM120" s="139">
        <v>95</v>
      </c>
      <c r="HN120" s="139">
        <v>323640.36492394638</v>
      </c>
      <c r="HO120" s="139">
        <v>1309.6350760536152</v>
      </c>
      <c r="HP120" s="139">
        <v>9.7559400364737418E-3</v>
      </c>
      <c r="HW120" s="139">
        <v>95</v>
      </c>
      <c r="HX120" s="139">
        <v>604045.98574482289</v>
      </c>
      <c r="HY120" s="139">
        <v>-196045.98574482289</v>
      </c>
      <c r="HZ120" s="139">
        <v>-1.1702894718599279</v>
      </c>
      <c r="JK120" s="139">
        <v>95</v>
      </c>
      <c r="JL120" s="139">
        <v>409447.18534701288</v>
      </c>
      <c r="JM120" s="139">
        <v>-69447.185347012884</v>
      </c>
      <c r="JN120" s="139">
        <v>-0.50767522185455127</v>
      </c>
      <c r="JU120" s="139">
        <v>95</v>
      </c>
      <c r="JV120" s="139">
        <v>570384.63057457143</v>
      </c>
      <c r="JW120" s="139">
        <v>-10384.630574571434</v>
      </c>
      <c r="JX120" s="139">
        <v>-6.1113265928770213E-2</v>
      </c>
    </row>
    <row r="121" spans="2:284">
      <c r="B121" s="26">
        <v>423000</v>
      </c>
      <c r="C121" s="6">
        <v>4</v>
      </c>
      <c r="D121" s="6">
        <v>2</v>
      </c>
      <c r="E121" s="6">
        <v>2320</v>
      </c>
      <c r="F121" s="6">
        <v>4254</v>
      </c>
      <c r="G121" s="27">
        <v>8</v>
      </c>
      <c r="I121" s="55">
        <v>303000</v>
      </c>
      <c r="J121" s="6">
        <v>4</v>
      </c>
      <c r="K121" s="6">
        <v>1</v>
      </c>
      <c r="L121" s="6">
        <v>2300</v>
      </c>
      <c r="M121" s="6">
        <v>9583</v>
      </c>
      <c r="N121" s="27">
        <v>6</v>
      </c>
      <c r="P121" s="26">
        <v>261000</v>
      </c>
      <c r="Q121" s="57">
        <v>3</v>
      </c>
      <c r="R121" s="6">
        <v>1</v>
      </c>
      <c r="S121" s="6">
        <v>1810</v>
      </c>
      <c r="T121" s="6">
        <v>29308</v>
      </c>
      <c r="U121" s="27">
        <v>7</v>
      </c>
      <c r="W121" s="38">
        <v>360000</v>
      </c>
      <c r="X121" s="34">
        <v>3</v>
      </c>
      <c r="Y121" s="59">
        <v>1</v>
      </c>
      <c r="Z121" s="34">
        <v>1800</v>
      </c>
      <c r="AA121" s="34">
        <v>22000</v>
      </c>
      <c r="AB121" s="39">
        <v>8</v>
      </c>
      <c r="AD121" s="38">
        <v>279000</v>
      </c>
      <c r="AE121" s="34">
        <v>4</v>
      </c>
      <c r="AF121" s="34">
        <v>2</v>
      </c>
      <c r="AG121" s="34">
        <v>1980</v>
      </c>
      <c r="AH121" s="34">
        <v>10051</v>
      </c>
      <c r="AI121" s="62">
        <v>7</v>
      </c>
      <c r="AK121" s="38">
        <v>311000</v>
      </c>
      <c r="AL121" s="34">
        <v>3</v>
      </c>
      <c r="AM121" s="34">
        <v>2</v>
      </c>
      <c r="AN121" s="59">
        <v>1190</v>
      </c>
      <c r="AO121" s="34">
        <v>7840</v>
      </c>
      <c r="AP121" s="39">
        <v>6</v>
      </c>
      <c r="AS121" s="38">
        <v>475000</v>
      </c>
      <c r="AT121" s="34">
        <v>3</v>
      </c>
      <c r="AU121" s="34">
        <v>1</v>
      </c>
      <c r="AV121" s="34">
        <v>1550</v>
      </c>
      <c r="AW121" s="59">
        <v>4054</v>
      </c>
      <c r="AX121" s="39">
        <v>7</v>
      </c>
      <c r="BN121" s="38">
        <v>240000</v>
      </c>
      <c r="BO121" s="34">
        <v>4</v>
      </c>
      <c r="BP121" s="59">
        <v>1</v>
      </c>
      <c r="BQ121" s="34">
        <v>1910</v>
      </c>
      <c r="BR121" s="34">
        <v>16320</v>
      </c>
      <c r="BS121" s="39">
        <v>6</v>
      </c>
      <c r="BU121" s="38">
        <v>240000</v>
      </c>
      <c r="BV121" s="34">
        <v>4</v>
      </c>
      <c r="BW121" s="59">
        <v>1</v>
      </c>
      <c r="BX121" s="34">
        <v>1910</v>
      </c>
      <c r="BY121" s="34">
        <v>16320</v>
      </c>
      <c r="BZ121" s="39">
        <v>6</v>
      </c>
      <c r="CJ121" s="5"/>
      <c r="CK121" s="6"/>
      <c r="CL121" s="6"/>
      <c r="CM121" s="139" t="s">
        <v>99</v>
      </c>
      <c r="CN121" s="139">
        <v>30176.29308856064</v>
      </c>
      <c r="CO121" s="83"/>
      <c r="CP121" s="83"/>
      <c r="CQ121" s="83"/>
      <c r="CR121" s="6"/>
      <c r="CS121" s="139" t="s">
        <v>99</v>
      </c>
      <c r="CT121" s="139">
        <v>104.90731855282431</v>
      </c>
      <c r="CU121" s="6"/>
      <c r="CV121" s="6"/>
      <c r="CW121" s="6"/>
      <c r="CX121" s="6"/>
      <c r="CY121" s="6"/>
      <c r="CZ121" s="7"/>
      <c r="DH121" s="5"/>
      <c r="DI121" s="6"/>
      <c r="DJ121" s="6"/>
      <c r="DK121" s="6"/>
      <c r="DL121" s="6"/>
      <c r="DM121" s="6"/>
      <c r="DN121" s="6"/>
      <c r="DO121" s="6"/>
      <c r="DP121" s="6"/>
      <c r="DQ121" s="6"/>
      <c r="DR121" s="6"/>
      <c r="DS121" s="6"/>
      <c r="DT121" s="6"/>
      <c r="DU121" s="6"/>
      <c r="DV121" s="6"/>
      <c r="DW121" s="6"/>
      <c r="DX121" s="6"/>
      <c r="DY121" s="6"/>
      <c r="DZ121" s="6"/>
      <c r="EA121" s="6"/>
      <c r="EB121" s="6"/>
      <c r="EC121" s="6"/>
      <c r="ED121" s="7"/>
      <c r="FJ121" s="100"/>
      <c r="FK121" s="89"/>
      <c r="FL121" s="89">
        <v>2300</v>
      </c>
      <c r="FM121" s="89">
        <v>303000</v>
      </c>
      <c r="FN121" s="145">
        <f t="shared" si="20"/>
        <v>421.44000000000005</v>
      </c>
      <c r="FO121" s="145">
        <f t="shared" si="21"/>
        <v>177611.67360000004</v>
      </c>
      <c r="FP121" s="89">
        <f t="shared" si="17"/>
        <v>-152982.90000000002</v>
      </c>
      <c r="FQ121" s="89">
        <f t="shared" si="18"/>
        <v>23403767692.410007</v>
      </c>
      <c r="FR121" s="89">
        <f t="shared" si="19"/>
        <v>-64473113.376000017</v>
      </c>
      <c r="FS121" s="89"/>
      <c r="FT121" s="89"/>
      <c r="FU121" s="89"/>
      <c r="FV121" s="139"/>
      <c r="FW121" s="139"/>
      <c r="FX121" s="139"/>
      <c r="FY121" s="139"/>
      <c r="GA121" s="139"/>
      <c r="GB121" s="139"/>
      <c r="GS121" s="139">
        <v>96</v>
      </c>
      <c r="GT121" s="139">
        <v>277662.60561391443</v>
      </c>
      <c r="GU121" s="139">
        <v>69337.394386085565</v>
      </c>
      <c r="GV121" s="139">
        <v>0.47586257201779347</v>
      </c>
      <c r="HC121" s="139">
        <v>96</v>
      </c>
      <c r="HD121" s="139">
        <v>364463.51097829803</v>
      </c>
      <c r="HE121" s="139">
        <v>140536.48902170197</v>
      </c>
      <c r="HF121" s="139">
        <v>0.86038635536072561</v>
      </c>
      <c r="HM121" s="139">
        <v>96</v>
      </c>
      <c r="HN121" s="139">
        <v>329596.30810399086</v>
      </c>
      <c r="HO121" s="139">
        <v>-96.308103990857489</v>
      </c>
      <c r="HP121" s="139">
        <v>-7.1743350857137378E-4</v>
      </c>
      <c r="HW121" s="139">
        <v>96</v>
      </c>
      <c r="HX121" s="139">
        <v>440458.71833612549</v>
      </c>
      <c r="HY121" s="139">
        <v>-30458.718336125487</v>
      </c>
      <c r="HZ121" s="139">
        <v>-0.18182222532988496</v>
      </c>
      <c r="JK121" s="139">
        <v>96</v>
      </c>
      <c r="JL121" s="139">
        <v>407335.83209048706</v>
      </c>
      <c r="JM121" s="139">
        <v>-66335.832090487063</v>
      </c>
      <c r="JN121" s="139">
        <v>-0.48493049941717797</v>
      </c>
      <c r="JU121" s="139">
        <v>96</v>
      </c>
      <c r="JV121" s="139">
        <v>626605.17512355838</v>
      </c>
      <c r="JW121" s="139">
        <v>-62655.17512355838</v>
      </c>
      <c r="JX121" s="139">
        <v>-0.36872398605260098</v>
      </c>
    </row>
    <row r="122" spans="2:284">
      <c r="B122" s="26">
        <v>572500</v>
      </c>
      <c r="C122" s="6">
        <v>3</v>
      </c>
      <c r="D122" s="6">
        <v>1</v>
      </c>
      <c r="E122" s="6">
        <v>1590</v>
      </c>
      <c r="F122" s="6">
        <v>4600</v>
      </c>
      <c r="G122" s="27">
        <v>7</v>
      </c>
      <c r="I122" s="55">
        <v>304900</v>
      </c>
      <c r="J122" s="6">
        <v>4</v>
      </c>
      <c r="K122" s="6">
        <v>1</v>
      </c>
      <c r="L122" s="6">
        <v>2600</v>
      </c>
      <c r="M122" s="6">
        <v>11325</v>
      </c>
      <c r="N122" s="27">
        <v>7</v>
      </c>
      <c r="P122" s="26">
        <v>264000</v>
      </c>
      <c r="Q122" s="57">
        <v>3</v>
      </c>
      <c r="R122" s="6">
        <v>1</v>
      </c>
      <c r="S122" s="6">
        <v>1470</v>
      </c>
      <c r="T122" s="6">
        <v>14821</v>
      </c>
      <c r="U122" s="27">
        <v>7</v>
      </c>
      <c r="W122" s="38">
        <v>361000</v>
      </c>
      <c r="X122" s="34">
        <v>3</v>
      </c>
      <c r="Y122" s="59">
        <v>1</v>
      </c>
      <c r="Z122" s="34">
        <v>1150</v>
      </c>
      <c r="AA122" s="34">
        <v>17585</v>
      </c>
      <c r="AB122" s="39">
        <v>7</v>
      </c>
      <c r="AD122" s="38">
        <v>279950</v>
      </c>
      <c r="AE122" s="34">
        <v>3</v>
      </c>
      <c r="AF122" s="34">
        <v>1</v>
      </c>
      <c r="AG122" s="34">
        <v>1510</v>
      </c>
      <c r="AH122" s="34">
        <v>11234</v>
      </c>
      <c r="AI122" s="62">
        <v>7</v>
      </c>
      <c r="AK122" s="38">
        <v>455000</v>
      </c>
      <c r="AL122" s="34">
        <v>2</v>
      </c>
      <c r="AM122" s="34">
        <v>1</v>
      </c>
      <c r="AN122" s="59">
        <v>1200</v>
      </c>
      <c r="AO122" s="34">
        <v>1259</v>
      </c>
      <c r="AP122" s="39">
        <v>8</v>
      </c>
      <c r="AS122" s="38">
        <v>360000</v>
      </c>
      <c r="AT122" s="34">
        <v>4</v>
      </c>
      <c r="AU122" s="34">
        <v>2</v>
      </c>
      <c r="AV122" s="34">
        <v>2080</v>
      </c>
      <c r="AW122" s="59">
        <v>4080</v>
      </c>
      <c r="AX122" s="39">
        <v>7</v>
      </c>
      <c r="BN122" s="38">
        <v>243000</v>
      </c>
      <c r="BO122" s="34">
        <v>3</v>
      </c>
      <c r="BP122" s="59">
        <v>1</v>
      </c>
      <c r="BQ122" s="34">
        <v>1480</v>
      </c>
      <c r="BR122" s="34">
        <v>15416</v>
      </c>
      <c r="BS122" s="39">
        <v>8</v>
      </c>
      <c r="BU122" s="38">
        <v>243000</v>
      </c>
      <c r="BV122" s="34">
        <v>3</v>
      </c>
      <c r="BW122" s="59">
        <v>1</v>
      </c>
      <c r="BX122" s="34">
        <v>1480</v>
      </c>
      <c r="BY122" s="34">
        <v>15416</v>
      </c>
      <c r="BZ122" s="39">
        <v>8</v>
      </c>
      <c r="CJ122" s="5"/>
      <c r="CK122" s="6"/>
      <c r="CL122" s="6"/>
      <c r="CM122" s="6"/>
      <c r="CN122" s="6"/>
      <c r="CO122" s="83"/>
      <c r="CP122" s="83"/>
      <c r="CQ122" s="83"/>
      <c r="CR122" s="6"/>
      <c r="CS122" s="6"/>
      <c r="CT122" s="6"/>
      <c r="CU122" s="6"/>
      <c r="CV122" s="6"/>
      <c r="CW122" s="6"/>
      <c r="CX122" s="6"/>
      <c r="CY122" s="6"/>
      <c r="CZ122" s="7"/>
      <c r="DH122" s="5"/>
      <c r="DI122" s="6"/>
      <c r="DJ122" s="6"/>
      <c r="DK122" s="6"/>
      <c r="DL122" s="6"/>
      <c r="DM122" s="6"/>
      <c r="DN122" s="6"/>
      <c r="DO122" s="6"/>
      <c r="DP122" s="6"/>
      <c r="DQ122" s="6"/>
      <c r="DR122" s="6"/>
      <c r="DS122" s="6"/>
      <c r="DT122" s="6"/>
      <c r="DU122" s="6"/>
      <c r="DV122" s="6"/>
      <c r="DW122" s="6"/>
      <c r="DX122" s="6"/>
      <c r="DY122" s="6"/>
      <c r="DZ122" s="6"/>
      <c r="EA122" s="6"/>
      <c r="EB122" s="6"/>
      <c r="EC122" s="6"/>
      <c r="ED122" s="7"/>
      <c r="FJ122" s="100"/>
      <c r="FK122" s="89"/>
      <c r="FL122" s="89">
        <v>2600</v>
      </c>
      <c r="FM122" s="89">
        <v>304900</v>
      </c>
      <c r="FN122" s="145">
        <f t="shared" si="20"/>
        <v>721.44</v>
      </c>
      <c r="FO122" s="145">
        <f t="shared" si="21"/>
        <v>520475.6736000001</v>
      </c>
      <c r="FP122" s="89">
        <f t="shared" si="17"/>
        <v>-151082.90000000002</v>
      </c>
      <c r="FQ122" s="89">
        <f t="shared" si="18"/>
        <v>22826042672.410007</v>
      </c>
      <c r="FR122" s="89">
        <f t="shared" si="19"/>
        <v>-108997247.37600003</v>
      </c>
      <c r="FS122" s="89"/>
      <c r="FT122" s="89"/>
      <c r="FU122" s="89"/>
      <c r="FV122" s="139"/>
      <c r="FW122" s="139"/>
      <c r="FX122" s="139"/>
      <c r="FY122" s="139"/>
      <c r="GA122" s="139"/>
      <c r="GB122" s="139"/>
      <c r="GS122" s="139">
        <v>97</v>
      </c>
      <c r="GT122" s="139">
        <v>338747.46391665906</v>
      </c>
      <c r="GU122" s="139">
        <v>11252.536083340936</v>
      </c>
      <c r="GV122" s="139">
        <v>7.7226160713881747E-2</v>
      </c>
      <c r="HC122" s="139">
        <v>97</v>
      </c>
      <c r="HD122" s="139">
        <v>508728.53362211515</v>
      </c>
      <c r="HE122" s="139">
        <v>-3728.533622115152</v>
      </c>
      <c r="HF122" s="139">
        <v>-2.2826665702999006E-2</v>
      </c>
      <c r="HM122" s="139">
        <v>97</v>
      </c>
      <c r="HN122" s="139">
        <v>427869.37057472451</v>
      </c>
      <c r="HO122" s="139">
        <v>-97919.370574724511</v>
      </c>
      <c r="HP122" s="139">
        <v>-0.72943640957975897</v>
      </c>
      <c r="HW122" s="139">
        <v>97</v>
      </c>
      <c r="HX122" s="139">
        <v>571328.53226308338</v>
      </c>
      <c r="HY122" s="139">
        <v>-156328.53226308338</v>
      </c>
      <c r="HZ122" s="139">
        <v>-0.93319755956101147</v>
      </c>
      <c r="JK122" s="139">
        <v>97</v>
      </c>
      <c r="JL122" s="139">
        <v>342939.55776644946</v>
      </c>
      <c r="JM122" s="139">
        <v>2060.4422335505369</v>
      </c>
      <c r="JN122" s="139">
        <v>1.5062316245207609E-2</v>
      </c>
      <c r="JU122" s="139">
        <v>97</v>
      </c>
      <c r="JV122" s="139">
        <v>633298.09709367575</v>
      </c>
      <c r="JW122" s="139">
        <v>-68798.097093675751</v>
      </c>
      <c r="JX122" s="139">
        <v>-0.40487491325637986</v>
      </c>
    </row>
    <row r="123" spans="2:284">
      <c r="B123" s="26">
        <v>650000</v>
      </c>
      <c r="C123" s="6">
        <v>4</v>
      </c>
      <c r="D123" s="6">
        <v>3</v>
      </c>
      <c r="E123" s="6">
        <v>3270</v>
      </c>
      <c r="F123" s="6">
        <v>15704</v>
      </c>
      <c r="G123" s="27">
        <v>9</v>
      </c>
      <c r="I123" s="55">
        <v>305000</v>
      </c>
      <c r="J123" s="6">
        <v>2</v>
      </c>
      <c r="K123" s="6">
        <v>1</v>
      </c>
      <c r="L123" s="6">
        <v>1290</v>
      </c>
      <c r="M123" s="6">
        <v>3383</v>
      </c>
      <c r="N123" s="27">
        <v>7</v>
      </c>
      <c r="P123" s="26">
        <v>264500</v>
      </c>
      <c r="Q123" s="57">
        <v>3</v>
      </c>
      <c r="R123" s="6">
        <v>2</v>
      </c>
      <c r="S123" s="6">
        <v>1370</v>
      </c>
      <c r="T123" s="6">
        <v>7087</v>
      </c>
      <c r="U123" s="27">
        <v>7</v>
      </c>
      <c r="W123" s="38">
        <v>364000</v>
      </c>
      <c r="X123" s="34">
        <v>4</v>
      </c>
      <c r="Y123" s="59">
        <v>1</v>
      </c>
      <c r="Z123" s="34">
        <v>1020</v>
      </c>
      <c r="AA123" s="34">
        <v>11383</v>
      </c>
      <c r="AB123" s="39">
        <v>6</v>
      </c>
      <c r="AD123" s="38">
        <v>280000</v>
      </c>
      <c r="AE123" s="34">
        <v>3</v>
      </c>
      <c r="AF123" s="34">
        <v>1</v>
      </c>
      <c r="AG123" s="34">
        <v>1770</v>
      </c>
      <c r="AH123" s="34">
        <v>8240</v>
      </c>
      <c r="AI123" s="62">
        <v>7</v>
      </c>
      <c r="AK123" s="38">
        <v>310000</v>
      </c>
      <c r="AL123" s="34">
        <v>3</v>
      </c>
      <c r="AM123" s="34">
        <v>1</v>
      </c>
      <c r="AN123" s="59">
        <v>1210</v>
      </c>
      <c r="AO123" s="34">
        <v>7649</v>
      </c>
      <c r="AP123" s="39">
        <v>7</v>
      </c>
      <c r="AS123" s="38">
        <v>615000</v>
      </c>
      <c r="AT123" s="34">
        <v>3</v>
      </c>
      <c r="AU123" s="34">
        <v>1</v>
      </c>
      <c r="AV123" s="34">
        <v>1720</v>
      </c>
      <c r="AW123" s="59">
        <v>4080</v>
      </c>
      <c r="AX123" s="39">
        <v>7</v>
      </c>
      <c r="BN123" s="38">
        <v>245000</v>
      </c>
      <c r="BO123" s="34">
        <v>2</v>
      </c>
      <c r="BP123" s="59">
        <v>1</v>
      </c>
      <c r="BQ123" s="34">
        <v>990</v>
      </c>
      <c r="BR123" s="34">
        <v>4800</v>
      </c>
      <c r="BS123" s="39">
        <v>6</v>
      </c>
      <c r="BU123" s="38">
        <v>245000</v>
      </c>
      <c r="BV123" s="34">
        <v>2</v>
      </c>
      <c r="BW123" s="59">
        <v>1</v>
      </c>
      <c r="BX123" s="34">
        <v>990</v>
      </c>
      <c r="BY123" s="34">
        <v>4800</v>
      </c>
      <c r="BZ123" s="39">
        <v>6</v>
      </c>
      <c r="CJ123" s="5"/>
      <c r="CK123" s="6"/>
      <c r="CL123" s="6"/>
      <c r="CM123" s="6"/>
      <c r="CN123" s="6"/>
      <c r="CO123" s="83"/>
      <c r="CP123" s="83"/>
      <c r="CQ123" s="83"/>
      <c r="CR123" s="6"/>
      <c r="CS123" s="6"/>
      <c r="CT123" s="6"/>
      <c r="CU123" s="6"/>
      <c r="CV123" s="6"/>
      <c r="CW123" s="6"/>
      <c r="CX123" s="6"/>
      <c r="CY123" s="6"/>
      <c r="CZ123" s="7"/>
      <c r="DH123" s="5"/>
      <c r="DI123" s="6"/>
      <c r="DJ123" s="6"/>
      <c r="DK123" s="6"/>
      <c r="DL123" s="6"/>
      <c r="DM123" s="6"/>
      <c r="DN123" s="6"/>
      <c r="DO123" s="6"/>
      <c r="DP123" s="6"/>
      <c r="DQ123" s="6"/>
      <c r="DR123" s="6"/>
      <c r="DS123" s="6"/>
      <c r="DT123" s="6"/>
      <c r="DU123" s="6"/>
      <c r="DV123" s="6"/>
      <c r="DW123" s="6"/>
      <c r="DX123" s="6"/>
      <c r="DY123" s="6"/>
      <c r="DZ123" s="6"/>
      <c r="EA123" s="6"/>
      <c r="EB123" s="6"/>
      <c r="EC123" s="6"/>
      <c r="ED123" s="7"/>
      <c r="FJ123" s="100"/>
      <c r="FK123" s="89"/>
      <c r="FL123" s="89">
        <v>1290</v>
      </c>
      <c r="FM123" s="89">
        <v>305000</v>
      </c>
      <c r="FN123" s="145">
        <f t="shared" si="20"/>
        <v>-588.55999999999995</v>
      </c>
      <c r="FO123" s="145">
        <f t="shared" si="21"/>
        <v>346402.87359999993</v>
      </c>
      <c r="FP123" s="89">
        <f t="shared" si="17"/>
        <v>-150982.90000000002</v>
      </c>
      <c r="FQ123" s="89">
        <f t="shared" si="18"/>
        <v>22795836092.410007</v>
      </c>
      <c r="FR123" s="89">
        <f t="shared" si="19"/>
        <v>88862495.624000013</v>
      </c>
      <c r="FS123" s="89"/>
      <c r="FT123" s="89"/>
      <c r="FU123" s="89"/>
      <c r="FV123" s="139"/>
      <c r="FW123" s="139"/>
      <c r="FX123" s="139"/>
      <c r="FY123" s="139"/>
      <c r="GA123" s="139"/>
      <c r="GB123" s="139"/>
      <c r="GS123" s="139">
        <v>98</v>
      </c>
      <c r="GT123" s="139">
        <v>324954.10881603928</v>
      </c>
      <c r="GU123" s="139">
        <v>25045.891183960717</v>
      </c>
      <c r="GV123" s="139">
        <v>0.17188996360193595</v>
      </c>
      <c r="HC123" s="139">
        <v>98</v>
      </c>
      <c r="HD123" s="139">
        <v>581690.1542695628</v>
      </c>
      <c r="HE123" s="139">
        <v>-76690.154269562801</v>
      </c>
      <c r="HF123" s="139">
        <v>-0.4695091131375258</v>
      </c>
      <c r="HM123" s="139">
        <v>98</v>
      </c>
      <c r="HN123" s="139">
        <v>296838.62061374629</v>
      </c>
      <c r="HO123" s="139">
        <v>33161.379386253713</v>
      </c>
      <c r="HP123" s="139">
        <v>0.24703097430310658</v>
      </c>
      <c r="HW123" s="139">
        <v>98</v>
      </c>
      <c r="HX123" s="139">
        <v>411013.01020255993</v>
      </c>
      <c r="HY123" s="139">
        <v>3986.9897974400665</v>
      </c>
      <c r="HZ123" s="139">
        <v>2.3800192422355034E-2</v>
      </c>
      <c r="JK123" s="139">
        <v>98</v>
      </c>
      <c r="JL123" s="139">
        <v>332382.79148382036</v>
      </c>
      <c r="JM123" s="139">
        <v>14617.208516179642</v>
      </c>
      <c r="JN123" s="139">
        <v>0.10685522443084765</v>
      </c>
      <c r="JU123" s="139">
        <v>98</v>
      </c>
      <c r="JV123" s="139">
        <v>562353.12421043031</v>
      </c>
      <c r="JW123" s="139">
        <v>5146.8757895696908</v>
      </c>
      <c r="JX123" s="139">
        <v>3.0289222767397539E-2</v>
      </c>
    </row>
    <row r="124" spans="2:284">
      <c r="B124" s="26">
        <v>369950</v>
      </c>
      <c r="C124" s="6">
        <v>3</v>
      </c>
      <c r="D124" s="6">
        <v>1</v>
      </c>
      <c r="E124" s="6">
        <v>1110</v>
      </c>
      <c r="F124" s="6">
        <v>7603</v>
      </c>
      <c r="G124" s="27">
        <v>7</v>
      </c>
      <c r="I124" s="55">
        <v>306000</v>
      </c>
      <c r="J124" s="6">
        <v>2</v>
      </c>
      <c r="K124" s="6">
        <v>1</v>
      </c>
      <c r="L124" s="6">
        <v>1090</v>
      </c>
      <c r="M124" s="6">
        <v>1183</v>
      </c>
      <c r="N124" s="27">
        <v>8</v>
      </c>
      <c r="P124" s="26">
        <v>265000</v>
      </c>
      <c r="Q124" s="57">
        <v>3</v>
      </c>
      <c r="R124" s="6">
        <v>1</v>
      </c>
      <c r="S124" s="6">
        <v>1000</v>
      </c>
      <c r="T124" s="6">
        <v>9150</v>
      </c>
      <c r="U124" s="27">
        <v>7</v>
      </c>
      <c r="W124" s="38">
        <v>365000</v>
      </c>
      <c r="X124" s="34">
        <v>2</v>
      </c>
      <c r="Y124" s="59">
        <v>1</v>
      </c>
      <c r="Z124" s="34">
        <v>960</v>
      </c>
      <c r="AA124" s="34">
        <v>223898</v>
      </c>
      <c r="AB124" s="39">
        <v>6</v>
      </c>
      <c r="AD124" s="38">
        <v>285000</v>
      </c>
      <c r="AE124" s="34">
        <v>3</v>
      </c>
      <c r="AF124" s="34">
        <v>1</v>
      </c>
      <c r="AG124" s="34">
        <v>1600</v>
      </c>
      <c r="AH124" s="34">
        <v>7500</v>
      </c>
      <c r="AI124" s="62">
        <v>7</v>
      </c>
      <c r="AK124" s="38">
        <v>380000</v>
      </c>
      <c r="AL124" s="34">
        <v>2</v>
      </c>
      <c r="AM124" s="34">
        <v>1</v>
      </c>
      <c r="AN124" s="59">
        <v>1210</v>
      </c>
      <c r="AO124" s="34">
        <v>4800</v>
      </c>
      <c r="AP124" s="39">
        <v>8</v>
      </c>
      <c r="AS124" s="38">
        <v>324500</v>
      </c>
      <c r="AT124" s="34">
        <v>3</v>
      </c>
      <c r="AU124" s="34">
        <v>2</v>
      </c>
      <c r="AV124" s="34">
        <v>1590</v>
      </c>
      <c r="AW124" s="59">
        <v>4108</v>
      </c>
      <c r="AX124" s="39">
        <v>7</v>
      </c>
      <c r="BN124" s="38">
        <v>246500</v>
      </c>
      <c r="BO124" s="34">
        <v>2</v>
      </c>
      <c r="BP124" s="59">
        <v>1</v>
      </c>
      <c r="BQ124" s="34">
        <v>940</v>
      </c>
      <c r="BR124" s="34">
        <v>6000</v>
      </c>
      <c r="BS124" s="39">
        <v>7</v>
      </c>
      <c r="BU124" s="38">
        <v>246500</v>
      </c>
      <c r="BV124" s="34">
        <v>2</v>
      </c>
      <c r="BW124" s="59">
        <v>1</v>
      </c>
      <c r="BX124" s="34">
        <v>940</v>
      </c>
      <c r="BY124" s="34">
        <v>6000</v>
      </c>
      <c r="BZ124" s="39">
        <v>7</v>
      </c>
      <c r="CJ124" s="5"/>
      <c r="CK124" s="6"/>
      <c r="CL124" s="6"/>
      <c r="CM124" s="140" t="s">
        <v>118</v>
      </c>
      <c r="CN124" s="140"/>
      <c r="CO124" s="83"/>
      <c r="CP124" s="83"/>
      <c r="CQ124" s="83"/>
      <c r="CR124" s="6"/>
      <c r="CS124" s="140" t="s">
        <v>130</v>
      </c>
      <c r="CT124" s="140"/>
      <c r="CU124" s="6"/>
      <c r="CV124" s="6"/>
      <c r="CW124" s="6"/>
      <c r="CX124" s="6"/>
      <c r="CY124" s="6"/>
      <c r="CZ124" s="7"/>
      <c r="DH124" s="5"/>
      <c r="DI124" s="6"/>
      <c r="DJ124" s="6"/>
      <c r="DK124" s="6"/>
      <c r="DL124" s="6"/>
      <c r="DM124" s="6"/>
      <c r="DN124" s="6"/>
      <c r="DO124" s="6"/>
      <c r="DP124" s="6"/>
      <c r="DQ124" s="6"/>
      <c r="DR124" s="6"/>
      <c r="DS124" s="6"/>
      <c r="DT124" s="6"/>
      <c r="DU124" s="6"/>
      <c r="DV124" s="6"/>
      <c r="DW124" s="6"/>
      <c r="DX124" s="6"/>
      <c r="DY124" s="6"/>
      <c r="DZ124" s="6"/>
      <c r="EA124" s="6"/>
      <c r="EB124" s="6"/>
      <c r="EC124" s="6"/>
      <c r="ED124" s="7"/>
      <c r="FJ124" s="100"/>
      <c r="FK124" s="89"/>
      <c r="FL124" s="89">
        <v>1090</v>
      </c>
      <c r="FM124" s="89">
        <v>306000</v>
      </c>
      <c r="FN124" s="145">
        <f t="shared" si="20"/>
        <v>-788.56</v>
      </c>
      <c r="FO124" s="145">
        <f t="shared" si="21"/>
        <v>621826.87359999993</v>
      </c>
      <c r="FP124" s="89">
        <f t="shared" si="17"/>
        <v>-149982.90000000002</v>
      </c>
      <c r="FQ124" s="89">
        <f t="shared" si="18"/>
        <v>22494870292.410007</v>
      </c>
      <c r="FR124" s="89">
        <f t="shared" si="19"/>
        <v>118270515.62400001</v>
      </c>
      <c r="FS124" s="89"/>
      <c r="FT124" s="89"/>
      <c r="FU124" s="89"/>
      <c r="FV124" s="139"/>
      <c r="FW124" s="139"/>
      <c r="FX124" s="139"/>
      <c r="FY124" s="139"/>
      <c r="GA124" s="139"/>
      <c r="GB124" s="139"/>
      <c r="GS124" s="139">
        <v>99</v>
      </c>
      <c r="GT124" s="139">
        <v>458946.70122205978</v>
      </c>
      <c r="GU124" s="139">
        <v>-108946.70122205978</v>
      </c>
      <c r="GV124" s="139">
        <v>-0.74770126445344609</v>
      </c>
      <c r="HC124" s="139">
        <v>99</v>
      </c>
      <c r="HD124" s="139">
        <v>294818.32763300708</v>
      </c>
      <c r="HE124" s="139">
        <v>215181.67236699292</v>
      </c>
      <c r="HF124" s="139">
        <v>1.3173758368168222</v>
      </c>
      <c r="HM124" s="139">
        <v>99</v>
      </c>
      <c r="HN124" s="139">
        <v>418935.45580465777</v>
      </c>
      <c r="HO124" s="139">
        <v>-84935.455804657773</v>
      </c>
      <c r="HP124" s="139">
        <v>-0.63271458511766654</v>
      </c>
      <c r="HW124" s="139">
        <v>99</v>
      </c>
      <c r="HX124" s="139">
        <v>411013.01020255993</v>
      </c>
      <c r="HY124" s="139">
        <v>8986.9897974400665</v>
      </c>
      <c r="HZ124" s="139">
        <v>5.3647512871527567E-2</v>
      </c>
      <c r="JK124" s="139">
        <v>99</v>
      </c>
      <c r="JL124" s="139">
        <v>324993.05508597998</v>
      </c>
      <c r="JM124" s="139">
        <v>22006.944914020016</v>
      </c>
      <c r="JN124" s="139">
        <v>0.16087593162688998</v>
      </c>
      <c r="JU124" s="139">
        <v>99</v>
      </c>
      <c r="JV124" s="139">
        <v>579754.72133273585</v>
      </c>
      <c r="JW124" s="139">
        <v>-9804.7213327358477</v>
      </c>
      <c r="JX124" s="139">
        <v>-5.7700515955975702E-2</v>
      </c>
    </row>
    <row r="125" spans="2:284">
      <c r="B125" s="26">
        <v>354800</v>
      </c>
      <c r="C125" s="6">
        <v>3</v>
      </c>
      <c r="D125" s="6">
        <v>2</v>
      </c>
      <c r="E125" s="6">
        <v>1370</v>
      </c>
      <c r="F125" s="6">
        <v>78408</v>
      </c>
      <c r="G125" s="27">
        <v>7</v>
      </c>
      <c r="I125" s="55">
        <v>306000</v>
      </c>
      <c r="J125" s="6">
        <v>3</v>
      </c>
      <c r="K125" s="6">
        <v>2</v>
      </c>
      <c r="L125" s="6">
        <v>1870</v>
      </c>
      <c r="M125" s="6">
        <v>5874</v>
      </c>
      <c r="N125" s="27">
        <v>7</v>
      </c>
      <c r="P125" s="26">
        <v>267000</v>
      </c>
      <c r="Q125" s="57">
        <v>3</v>
      </c>
      <c r="R125" s="6">
        <v>1</v>
      </c>
      <c r="S125" s="6">
        <v>1090</v>
      </c>
      <c r="T125" s="6">
        <v>8160</v>
      </c>
      <c r="U125" s="27">
        <v>7</v>
      </c>
      <c r="W125" s="38">
        <v>365000</v>
      </c>
      <c r="X125" s="34">
        <v>3</v>
      </c>
      <c r="Y125" s="59">
        <v>1</v>
      </c>
      <c r="Z125" s="34">
        <v>1640</v>
      </c>
      <c r="AA125" s="34">
        <v>8301</v>
      </c>
      <c r="AB125" s="39">
        <v>7</v>
      </c>
      <c r="AD125" s="38">
        <v>285000</v>
      </c>
      <c r="AE125" s="34">
        <v>4</v>
      </c>
      <c r="AF125" s="34">
        <v>1</v>
      </c>
      <c r="AG125" s="34">
        <v>2130</v>
      </c>
      <c r="AH125" s="34">
        <v>8151</v>
      </c>
      <c r="AI125" s="62">
        <v>7</v>
      </c>
      <c r="AK125" s="38">
        <v>125000</v>
      </c>
      <c r="AL125" s="34">
        <v>3</v>
      </c>
      <c r="AM125" s="34">
        <v>1</v>
      </c>
      <c r="AN125" s="59">
        <v>1230</v>
      </c>
      <c r="AO125" s="34">
        <v>4800</v>
      </c>
      <c r="AP125" s="39">
        <v>6</v>
      </c>
      <c r="AS125" s="38">
        <v>300000</v>
      </c>
      <c r="AT125" s="34">
        <v>3</v>
      </c>
      <c r="AU125" s="34">
        <v>2</v>
      </c>
      <c r="AV125" s="34">
        <v>1750</v>
      </c>
      <c r="AW125" s="59">
        <v>4200</v>
      </c>
      <c r="AX125" s="39">
        <v>7</v>
      </c>
      <c r="BN125" s="38">
        <v>249000</v>
      </c>
      <c r="BO125" s="34">
        <v>3</v>
      </c>
      <c r="BP125" s="59">
        <v>1</v>
      </c>
      <c r="BQ125" s="34">
        <v>1050</v>
      </c>
      <c r="BR125" s="34">
        <v>8498</v>
      </c>
      <c r="BS125" s="39">
        <v>7</v>
      </c>
      <c r="BU125" s="38">
        <v>249000</v>
      </c>
      <c r="BV125" s="34">
        <v>3</v>
      </c>
      <c r="BW125" s="59">
        <v>1</v>
      </c>
      <c r="BX125" s="34">
        <v>1050</v>
      </c>
      <c r="BY125" s="34">
        <v>8498</v>
      </c>
      <c r="BZ125" s="39">
        <v>7</v>
      </c>
      <c r="CJ125" s="5"/>
      <c r="CK125" s="6"/>
      <c r="CL125" s="6"/>
      <c r="CM125" s="139"/>
      <c r="CN125" s="139"/>
      <c r="CO125" s="83"/>
      <c r="CP125" s="83"/>
      <c r="CQ125" s="83"/>
      <c r="CR125" s="6"/>
      <c r="CS125" s="139"/>
      <c r="CT125" s="139"/>
      <c r="CU125" s="6"/>
      <c r="CV125" s="6"/>
      <c r="CW125" s="6"/>
      <c r="CX125" s="6"/>
      <c r="CY125" s="6"/>
      <c r="CZ125" s="7"/>
      <c r="DH125" s="5"/>
      <c r="DI125" s="6"/>
      <c r="DJ125" s="6"/>
      <c r="DK125" s="6"/>
      <c r="DL125" s="6"/>
      <c r="DM125" s="6"/>
      <c r="DN125" s="6"/>
      <c r="DO125" s="6"/>
      <c r="DP125" s="6"/>
      <c r="DQ125" s="6"/>
      <c r="DR125" s="6"/>
      <c r="DS125" s="6"/>
      <c r="DT125" s="6"/>
      <c r="DU125" s="6"/>
      <c r="DV125" s="6"/>
      <c r="DW125" s="6"/>
      <c r="DX125" s="6"/>
      <c r="DY125" s="6"/>
      <c r="DZ125" s="6"/>
      <c r="EA125" s="6"/>
      <c r="EB125" s="6"/>
      <c r="EC125" s="6"/>
      <c r="ED125" s="7"/>
      <c r="FJ125" s="100"/>
      <c r="FK125" s="89"/>
      <c r="FL125" s="89">
        <v>1870</v>
      </c>
      <c r="FM125" s="89">
        <v>306000</v>
      </c>
      <c r="FN125" s="145">
        <f t="shared" si="20"/>
        <v>-8.5599999999999454</v>
      </c>
      <c r="FO125" s="145">
        <f t="shared" si="21"/>
        <v>73.273599999999064</v>
      </c>
      <c r="FP125" s="89">
        <f t="shared" si="17"/>
        <v>-149982.90000000002</v>
      </c>
      <c r="FQ125" s="89">
        <f t="shared" si="18"/>
        <v>22494870292.410007</v>
      </c>
      <c r="FR125" s="89">
        <f t="shared" si="19"/>
        <v>1283853.6239999919</v>
      </c>
      <c r="FS125" s="89"/>
      <c r="FT125" s="89"/>
      <c r="FU125" s="89"/>
      <c r="FV125" s="139"/>
      <c r="FW125" s="139"/>
      <c r="FX125" s="139"/>
      <c r="FY125" s="139"/>
      <c r="GA125" s="139"/>
      <c r="GB125" s="139"/>
      <c r="GS125" s="139">
        <v>100</v>
      </c>
      <c r="GT125" s="139">
        <v>322983.6295159508</v>
      </c>
      <c r="GU125" s="139">
        <v>29516.370484049199</v>
      </c>
      <c r="GV125" s="139">
        <v>0.20257086525288287</v>
      </c>
      <c r="HC125" s="139">
        <v>100</v>
      </c>
      <c r="HD125" s="139">
        <v>407577.19590633531</v>
      </c>
      <c r="HE125" s="139">
        <v>110422.80409366469</v>
      </c>
      <c r="HF125" s="139">
        <v>0.67602566866593972</v>
      </c>
      <c r="HM125" s="139">
        <v>100</v>
      </c>
      <c r="HN125" s="139">
        <v>427869.37057472451</v>
      </c>
      <c r="HO125" s="139">
        <v>-87869.370574724511</v>
      </c>
      <c r="HP125" s="139">
        <v>-0.65457036547378455</v>
      </c>
      <c r="HW125" s="139">
        <v>100</v>
      </c>
      <c r="HX125" s="139">
        <v>525524.0973886482</v>
      </c>
      <c r="HY125" s="139">
        <v>-102524.0973886482</v>
      </c>
      <c r="HZ125" s="139">
        <v>-0.61201391770423119</v>
      </c>
      <c r="JK125" s="139">
        <v>100</v>
      </c>
      <c r="JL125" s="139">
        <v>376721.20987086266</v>
      </c>
      <c r="JM125" s="139">
        <v>-26721.209870862658</v>
      </c>
      <c r="JN125" s="139">
        <v>-0.19533831474418026</v>
      </c>
      <c r="JU125" s="139">
        <v>100</v>
      </c>
      <c r="JV125" s="139">
        <v>463297.87905269139</v>
      </c>
      <c r="JW125" s="139">
        <v>108702.12094730861</v>
      </c>
      <c r="JX125" s="139">
        <v>0.63970899848292118</v>
      </c>
    </row>
    <row r="126" spans="2:284">
      <c r="B126" s="26">
        <v>596000</v>
      </c>
      <c r="C126" s="6">
        <v>4</v>
      </c>
      <c r="D126" s="6">
        <v>2</v>
      </c>
      <c r="E126" s="6">
        <v>2270</v>
      </c>
      <c r="F126" s="6">
        <v>10000</v>
      </c>
      <c r="G126" s="27">
        <v>8</v>
      </c>
      <c r="I126" s="55">
        <v>306888</v>
      </c>
      <c r="J126" s="6">
        <v>2</v>
      </c>
      <c r="K126" s="6">
        <v>1</v>
      </c>
      <c r="L126" s="6">
        <v>1010</v>
      </c>
      <c r="M126" s="6">
        <v>7719</v>
      </c>
      <c r="N126" s="27">
        <v>7</v>
      </c>
      <c r="P126" s="26">
        <v>267500</v>
      </c>
      <c r="Q126" s="57">
        <v>3</v>
      </c>
      <c r="R126" s="6">
        <v>1</v>
      </c>
      <c r="S126" s="6">
        <v>1600</v>
      </c>
      <c r="T126" s="6">
        <v>9072</v>
      </c>
      <c r="U126" s="27">
        <v>7</v>
      </c>
      <c r="W126" s="38">
        <v>367500</v>
      </c>
      <c r="X126" s="34">
        <v>3</v>
      </c>
      <c r="Y126" s="59">
        <v>1</v>
      </c>
      <c r="Z126" s="34">
        <v>1410</v>
      </c>
      <c r="AA126" s="34">
        <v>9647</v>
      </c>
      <c r="AB126" s="39">
        <v>8</v>
      </c>
      <c r="AD126" s="38">
        <v>287000</v>
      </c>
      <c r="AE126" s="34">
        <v>3</v>
      </c>
      <c r="AF126" s="34">
        <v>1</v>
      </c>
      <c r="AG126" s="34">
        <v>1150</v>
      </c>
      <c r="AH126" s="34">
        <v>11475</v>
      </c>
      <c r="AI126" s="62">
        <v>7</v>
      </c>
      <c r="AK126" s="38">
        <v>435000</v>
      </c>
      <c r="AL126" s="34">
        <v>2</v>
      </c>
      <c r="AM126" s="34">
        <v>1</v>
      </c>
      <c r="AN126" s="59">
        <v>1230</v>
      </c>
      <c r="AO126" s="34">
        <v>3800</v>
      </c>
      <c r="AP126" s="39">
        <v>7</v>
      </c>
      <c r="AS126" s="38">
        <v>300000</v>
      </c>
      <c r="AT126" s="34">
        <v>3</v>
      </c>
      <c r="AU126" s="34">
        <v>2</v>
      </c>
      <c r="AV126" s="34">
        <v>1880</v>
      </c>
      <c r="AW126" s="59">
        <v>4200</v>
      </c>
      <c r="AX126" s="39">
        <v>7</v>
      </c>
      <c r="BN126" s="38">
        <v>249000</v>
      </c>
      <c r="BO126" s="34">
        <v>3</v>
      </c>
      <c r="BP126" s="59">
        <v>1</v>
      </c>
      <c r="BQ126" s="34">
        <v>1070</v>
      </c>
      <c r="BR126" s="34">
        <v>5150</v>
      </c>
      <c r="BS126" s="39">
        <v>6</v>
      </c>
      <c r="BU126" s="38">
        <v>249000</v>
      </c>
      <c r="BV126" s="34">
        <v>3</v>
      </c>
      <c r="BW126" s="59">
        <v>1</v>
      </c>
      <c r="BX126" s="34">
        <v>1070</v>
      </c>
      <c r="BY126" s="34">
        <v>5150</v>
      </c>
      <c r="BZ126" s="39">
        <v>6</v>
      </c>
      <c r="CJ126" s="5"/>
      <c r="CK126" s="6"/>
      <c r="CL126" s="6"/>
      <c r="CM126" s="139" t="s">
        <v>100</v>
      </c>
      <c r="CN126" s="139">
        <v>385150.81545064377</v>
      </c>
      <c r="CO126" s="83"/>
      <c r="CP126" s="83"/>
      <c r="CQ126" s="83"/>
      <c r="CR126" s="6"/>
      <c r="CS126" s="139" t="s">
        <v>100</v>
      </c>
      <c r="CT126" s="139">
        <v>1453.1030042918455</v>
      </c>
      <c r="CU126" s="6"/>
      <c r="CV126" s="6"/>
      <c r="CW126" s="6"/>
      <c r="CX126" s="6"/>
      <c r="CY126" s="6"/>
      <c r="CZ126" s="7"/>
      <c r="DH126" s="5"/>
      <c r="DI126" s="6"/>
      <c r="DJ126" s="6"/>
      <c r="DK126" s="6"/>
      <c r="DL126" s="6"/>
      <c r="DM126" s="6"/>
      <c r="DN126" s="6"/>
      <c r="DO126" s="6"/>
      <c r="DP126" s="6"/>
      <c r="DQ126" s="6"/>
      <c r="DR126" s="6"/>
      <c r="DS126" s="6"/>
      <c r="DT126" s="6"/>
      <c r="DU126" s="6"/>
      <c r="DV126" s="6"/>
      <c r="DW126" s="6"/>
      <c r="DX126" s="6"/>
      <c r="DY126" s="6"/>
      <c r="DZ126" s="6"/>
      <c r="EA126" s="6"/>
      <c r="EB126" s="6"/>
      <c r="EC126" s="6"/>
      <c r="ED126" s="7"/>
      <c r="FJ126" s="100"/>
      <c r="FK126" s="89"/>
      <c r="FL126" s="89">
        <v>1010</v>
      </c>
      <c r="FM126" s="89">
        <v>306888</v>
      </c>
      <c r="FN126" s="145">
        <f t="shared" si="20"/>
        <v>-868.56</v>
      </c>
      <c r="FO126" s="145">
        <f t="shared" si="21"/>
        <v>754396.47359999991</v>
      </c>
      <c r="FP126" s="89">
        <f t="shared" si="17"/>
        <v>-149094.90000000002</v>
      </c>
      <c r="FQ126" s="89">
        <f t="shared" si="18"/>
        <v>22229289206.010006</v>
      </c>
      <c r="FR126" s="89">
        <f t="shared" si="19"/>
        <v>129497866.34400001</v>
      </c>
      <c r="FS126" s="89"/>
      <c r="FT126" s="89"/>
      <c r="FU126" s="89"/>
      <c r="FV126" s="139"/>
      <c r="FW126" s="139"/>
      <c r="FX126" s="139"/>
      <c r="FY126" s="139"/>
      <c r="GA126" s="139"/>
      <c r="GB126" s="139"/>
      <c r="GS126" s="139">
        <v>101</v>
      </c>
      <c r="GT126" s="139">
        <v>362393.21551772149</v>
      </c>
      <c r="GU126" s="139">
        <v>-7593.2155177214881</v>
      </c>
      <c r="GV126" s="139">
        <v>-5.2112241859401068E-2</v>
      </c>
      <c r="HC126" s="139">
        <v>101</v>
      </c>
      <c r="HD126" s="139">
        <v>470589.50464731292</v>
      </c>
      <c r="HE126" s="139">
        <v>47910.495352687081</v>
      </c>
      <c r="HF126" s="139">
        <v>0.29331554222661627</v>
      </c>
      <c r="HM126" s="139">
        <v>101</v>
      </c>
      <c r="HN126" s="139">
        <v>424891.39898470225</v>
      </c>
      <c r="HO126" s="139">
        <v>-83891.398984702246</v>
      </c>
      <c r="HP126" s="139">
        <v>-0.62493703248762333</v>
      </c>
      <c r="HW126" s="139">
        <v>101</v>
      </c>
      <c r="HX126" s="139">
        <v>329219.37649821123</v>
      </c>
      <c r="HY126" s="139">
        <v>95780.623501788767</v>
      </c>
      <c r="HZ126" s="139">
        <v>0.57175899249588713</v>
      </c>
      <c r="JK126" s="139">
        <v>101</v>
      </c>
      <c r="JL126" s="139">
        <v>350329.29416428984</v>
      </c>
      <c r="JM126" s="139">
        <v>-329.29416428983677</v>
      </c>
      <c r="JN126" s="139">
        <v>-2.40721761545722E-3</v>
      </c>
      <c r="JU126" s="139">
        <v>101</v>
      </c>
      <c r="JV126" s="139">
        <v>437864.77556624496</v>
      </c>
      <c r="JW126" s="139">
        <v>142135.22443375504</v>
      </c>
      <c r="JX126" s="139">
        <v>0.83646189494073442</v>
      </c>
    </row>
    <row r="127" spans="2:284">
      <c r="B127" s="26">
        <v>245000</v>
      </c>
      <c r="C127" s="6">
        <v>2</v>
      </c>
      <c r="D127" s="6">
        <v>1</v>
      </c>
      <c r="E127" s="6">
        <v>990</v>
      </c>
      <c r="F127" s="6">
        <v>4800</v>
      </c>
      <c r="G127" s="27">
        <v>6</v>
      </c>
      <c r="I127" s="55">
        <v>310000</v>
      </c>
      <c r="J127" s="6">
        <v>3</v>
      </c>
      <c r="K127" s="6">
        <v>1</v>
      </c>
      <c r="L127" s="6">
        <v>1150</v>
      </c>
      <c r="M127" s="6">
        <v>3323</v>
      </c>
      <c r="N127" s="27">
        <v>7</v>
      </c>
      <c r="P127" s="26">
        <v>268000</v>
      </c>
      <c r="Q127" s="57">
        <v>3</v>
      </c>
      <c r="R127" s="6">
        <v>2</v>
      </c>
      <c r="S127" s="6">
        <v>1700</v>
      </c>
      <c r="T127" s="6">
        <v>2250</v>
      </c>
      <c r="U127" s="27">
        <v>7</v>
      </c>
      <c r="W127" s="38">
        <v>368000</v>
      </c>
      <c r="X127" s="34">
        <v>3</v>
      </c>
      <c r="Y127" s="59">
        <v>1</v>
      </c>
      <c r="Z127" s="34">
        <v>1280</v>
      </c>
      <c r="AA127" s="34">
        <v>9898</v>
      </c>
      <c r="AB127" s="39">
        <v>7</v>
      </c>
      <c r="AD127" s="38">
        <v>288400</v>
      </c>
      <c r="AE127" s="34">
        <v>3</v>
      </c>
      <c r="AF127" s="34">
        <v>2</v>
      </c>
      <c r="AG127" s="34">
        <v>1870</v>
      </c>
      <c r="AH127" s="34">
        <v>3230</v>
      </c>
      <c r="AI127" s="62">
        <v>7</v>
      </c>
      <c r="AK127" s="38">
        <v>522000</v>
      </c>
      <c r="AL127" s="34">
        <v>3</v>
      </c>
      <c r="AM127" s="34">
        <v>1</v>
      </c>
      <c r="AN127" s="59">
        <v>1230</v>
      </c>
      <c r="AO127" s="34">
        <v>4600</v>
      </c>
      <c r="AP127" s="39">
        <v>7</v>
      </c>
      <c r="AS127" s="38">
        <v>236500</v>
      </c>
      <c r="AT127" s="34">
        <v>4</v>
      </c>
      <c r="AU127" s="34">
        <v>1</v>
      </c>
      <c r="AV127" s="34">
        <v>2140</v>
      </c>
      <c r="AW127" s="59">
        <v>4217</v>
      </c>
      <c r="AX127" s="39">
        <v>6</v>
      </c>
      <c r="BN127" s="38">
        <v>250000</v>
      </c>
      <c r="BO127" s="34">
        <v>4</v>
      </c>
      <c r="BP127" s="59">
        <v>1</v>
      </c>
      <c r="BQ127" s="34">
        <v>1860</v>
      </c>
      <c r="BR127" s="34">
        <v>7350</v>
      </c>
      <c r="BS127" s="39">
        <v>7</v>
      </c>
      <c r="BU127" s="38">
        <v>250000</v>
      </c>
      <c r="BV127" s="34">
        <v>4</v>
      </c>
      <c r="BW127" s="59">
        <v>1</v>
      </c>
      <c r="BX127" s="34">
        <v>1860</v>
      </c>
      <c r="BY127" s="34">
        <v>7350</v>
      </c>
      <c r="BZ127" s="39">
        <v>7</v>
      </c>
      <c r="CJ127" s="5"/>
      <c r="CK127" s="6"/>
      <c r="CL127" s="6"/>
      <c r="CM127" s="139" t="s">
        <v>101</v>
      </c>
      <c r="CN127" s="139">
        <v>9873.5619792362158</v>
      </c>
      <c r="CO127" s="83"/>
      <c r="CP127" s="83"/>
      <c r="CQ127" s="83"/>
      <c r="CR127" s="6"/>
      <c r="CS127" s="139" t="s">
        <v>101</v>
      </c>
      <c r="CT127" s="139">
        <v>30.144822585217874</v>
      </c>
      <c r="CU127" s="6"/>
      <c r="CV127" s="6"/>
      <c r="CW127" s="6"/>
      <c r="CX127" s="6"/>
      <c r="CY127" s="6"/>
      <c r="CZ127" s="7"/>
      <c r="DH127" s="5"/>
      <c r="DI127" s="6"/>
      <c r="DJ127" s="6"/>
      <c r="DK127" s="6"/>
      <c r="DL127" s="6"/>
      <c r="DM127" s="6"/>
      <c r="DN127" s="6"/>
      <c r="DO127" s="6"/>
      <c r="DP127" s="6"/>
      <c r="DQ127" s="6"/>
      <c r="DR127" s="6"/>
      <c r="DS127" s="6"/>
      <c r="DT127" s="6"/>
      <c r="DU127" s="6"/>
      <c r="DV127" s="6"/>
      <c r="DW127" s="6"/>
      <c r="DX127" s="6"/>
      <c r="DY127" s="6"/>
      <c r="DZ127" s="6"/>
      <c r="EA127" s="6"/>
      <c r="EB127" s="6"/>
      <c r="EC127" s="6"/>
      <c r="ED127" s="7"/>
      <c r="FJ127" s="100"/>
      <c r="FK127" s="89"/>
      <c r="FL127" s="89">
        <v>1150</v>
      </c>
      <c r="FM127" s="89">
        <v>310000</v>
      </c>
      <c r="FN127" s="145">
        <f t="shared" si="20"/>
        <v>-728.56</v>
      </c>
      <c r="FO127" s="145">
        <f t="shared" si="21"/>
        <v>530799.67359999986</v>
      </c>
      <c r="FP127" s="89">
        <f t="shared" si="17"/>
        <v>-145982.90000000002</v>
      </c>
      <c r="FQ127" s="89">
        <f t="shared" si="18"/>
        <v>21311007092.410007</v>
      </c>
      <c r="FR127" s="89">
        <f t="shared" si="19"/>
        <v>106357301.62400001</v>
      </c>
      <c r="FS127" s="89"/>
      <c r="FT127" s="89"/>
      <c r="FU127" s="89"/>
      <c r="FV127" s="139"/>
      <c r="FW127" s="139"/>
      <c r="FX127" s="139"/>
      <c r="FY127" s="139"/>
      <c r="GA127" s="139"/>
      <c r="GB127" s="139"/>
      <c r="GS127" s="139">
        <v>102</v>
      </c>
      <c r="GT127" s="139">
        <v>324954.10881603928</v>
      </c>
      <c r="GU127" s="139">
        <v>30045.891183960717</v>
      </c>
      <c r="GV127" s="139">
        <v>0.20620496607867222</v>
      </c>
      <c r="HC127" s="139">
        <v>102</v>
      </c>
      <c r="HD127" s="139">
        <v>442399.78757898085</v>
      </c>
      <c r="HE127" s="139">
        <v>76600.212421019154</v>
      </c>
      <c r="HF127" s="139">
        <v>0.46895847508045208</v>
      </c>
      <c r="HM127" s="139">
        <v>102</v>
      </c>
      <c r="HN127" s="139">
        <v>334063.26548902423</v>
      </c>
      <c r="HO127" s="139">
        <v>10936.734510975773</v>
      </c>
      <c r="HP127" s="139">
        <v>8.1471646594432304E-2</v>
      </c>
      <c r="HW127" s="139">
        <v>102</v>
      </c>
      <c r="HX127" s="139">
        <v>517344.73401821329</v>
      </c>
      <c r="HY127" s="139">
        <v>-92344.73401821329</v>
      </c>
      <c r="HZ127" s="139">
        <v>-0.55124857360704327</v>
      </c>
      <c r="JK127" s="139">
        <v>102</v>
      </c>
      <c r="JL127" s="139">
        <v>422115.30488616787</v>
      </c>
      <c r="JM127" s="139">
        <v>-72115.304886167869</v>
      </c>
      <c r="JN127" s="139">
        <v>-0.52717980180558355</v>
      </c>
      <c r="JU127" s="139">
        <v>102</v>
      </c>
      <c r="JV127" s="139">
        <v>653376.86300402833</v>
      </c>
      <c r="JW127" s="139">
        <v>-73376.863004028331</v>
      </c>
      <c r="JX127" s="139">
        <v>-0.4318208249761632</v>
      </c>
    </row>
    <row r="128" spans="2:284">
      <c r="B128" s="26">
        <v>455000</v>
      </c>
      <c r="C128" s="6">
        <v>4</v>
      </c>
      <c r="D128" s="6">
        <v>2</v>
      </c>
      <c r="E128" s="6">
        <v>2380</v>
      </c>
      <c r="F128" s="6">
        <v>4500</v>
      </c>
      <c r="G128" s="27">
        <v>6</v>
      </c>
      <c r="I128" s="55">
        <v>310000</v>
      </c>
      <c r="J128" s="6">
        <v>3</v>
      </c>
      <c r="K128" s="6">
        <v>1</v>
      </c>
      <c r="L128" s="6">
        <v>1210</v>
      </c>
      <c r="M128" s="6">
        <v>7649</v>
      </c>
      <c r="N128" s="27">
        <v>7</v>
      </c>
      <c r="P128" s="26">
        <v>269000</v>
      </c>
      <c r="Q128" s="57">
        <v>3</v>
      </c>
      <c r="R128" s="6">
        <v>2</v>
      </c>
      <c r="S128" s="6">
        <v>1420</v>
      </c>
      <c r="T128" s="6">
        <v>7297</v>
      </c>
      <c r="U128" s="27">
        <v>7</v>
      </c>
      <c r="W128" s="38">
        <v>369950</v>
      </c>
      <c r="X128" s="34">
        <v>3</v>
      </c>
      <c r="Y128" s="59">
        <v>1</v>
      </c>
      <c r="Z128" s="34">
        <v>1110</v>
      </c>
      <c r="AA128" s="34">
        <v>7603</v>
      </c>
      <c r="AB128" s="39">
        <v>7</v>
      </c>
      <c r="AD128" s="38">
        <v>288790</v>
      </c>
      <c r="AE128" s="34">
        <v>4</v>
      </c>
      <c r="AF128" s="34">
        <v>2</v>
      </c>
      <c r="AG128" s="34">
        <v>1390</v>
      </c>
      <c r="AH128" s="34">
        <v>745</v>
      </c>
      <c r="AI128" s="62">
        <v>7</v>
      </c>
      <c r="AK128" s="38">
        <v>319950</v>
      </c>
      <c r="AL128" s="34">
        <v>2</v>
      </c>
      <c r="AM128" s="34">
        <v>1</v>
      </c>
      <c r="AN128" s="59">
        <v>1240</v>
      </c>
      <c r="AO128" s="34">
        <v>5500</v>
      </c>
      <c r="AP128" s="39">
        <v>6</v>
      </c>
      <c r="AS128" s="38">
        <v>195000</v>
      </c>
      <c r="AT128" s="34">
        <v>4</v>
      </c>
      <c r="AU128" s="34">
        <v>2</v>
      </c>
      <c r="AV128" s="34">
        <v>2100</v>
      </c>
      <c r="AW128" s="59">
        <v>4237</v>
      </c>
      <c r="AX128" s="39">
        <v>8</v>
      </c>
      <c r="BN128" s="38">
        <v>252000</v>
      </c>
      <c r="BO128" s="34">
        <v>4</v>
      </c>
      <c r="BP128" s="59">
        <v>1</v>
      </c>
      <c r="BQ128" s="34">
        <v>1940</v>
      </c>
      <c r="BR128" s="34">
        <v>13370</v>
      </c>
      <c r="BS128" s="39">
        <v>8</v>
      </c>
      <c r="BU128" s="38">
        <v>252000</v>
      </c>
      <c r="BV128" s="34">
        <v>4</v>
      </c>
      <c r="BW128" s="59">
        <v>1</v>
      </c>
      <c r="BX128" s="34">
        <v>1940</v>
      </c>
      <c r="BY128" s="34">
        <v>13370</v>
      </c>
      <c r="BZ128" s="39">
        <v>8</v>
      </c>
      <c r="CJ128" s="5"/>
      <c r="CK128" s="6"/>
      <c r="CL128" s="6"/>
      <c r="CM128" s="139" t="s">
        <v>102</v>
      </c>
      <c r="CN128" s="139">
        <v>360000</v>
      </c>
      <c r="CO128" s="83"/>
      <c r="CP128" s="83"/>
      <c r="CQ128" s="83"/>
      <c r="CR128" s="6"/>
      <c r="CS128" s="139" t="s">
        <v>102</v>
      </c>
      <c r="CT128" s="139">
        <v>1410</v>
      </c>
      <c r="CU128" s="6"/>
      <c r="CV128" s="6"/>
      <c r="CW128" s="6"/>
      <c r="CX128" s="6"/>
      <c r="CY128" s="6"/>
      <c r="CZ128" s="7"/>
      <c r="DH128" s="5"/>
      <c r="DI128" s="6"/>
      <c r="DJ128" s="6"/>
      <c r="DK128" s="6"/>
      <c r="DL128" s="6"/>
      <c r="DM128" s="6"/>
      <c r="DN128" s="6"/>
      <c r="DO128" s="6"/>
      <c r="DP128" s="6"/>
      <c r="DQ128" s="6"/>
      <c r="DR128" s="6"/>
      <c r="DS128" s="6"/>
      <c r="DT128" s="6"/>
      <c r="DU128" s="6"/>
      <c r="DV128" s="6"/>
      <c r="DW128" s="6"/>
      <c r="DX128" s="6"/>
      <c r="DY128" s="6"/>
      <c r="DZ128" s="6"/>
      <c r="EA128" s="6"/>
      <c r="EB128" s="6"/>
      <c r="EC128" s="6"/>
      <c r="ED128" s="7"/>
      <c r="FJ128" s="100"/>
      <c r="FK128" s="89"/>
      <c r="FL128" s="89">
        <v>1210</v>
      </c>
      <c r="FM128" s="89">
        <v>310000</v>
      </c>
      <c r="FN128" s="145">
        <f t="shared" si="20"/>
        <v>-668.56</v>
      </c>
      <c r="FO128" s="145">
        <f t="shared" si="21"/>
        <v>446972.47359999991</v>
      </c>
      <c r="FP128" s="89">
        <f t="shared" si="17"/>
        <v>-145982.90000000002</v>
      </c>
      <c r="FQ128" s="89">
        <f t="shared" si="18"/>
        <v>21311007092.410007</v>
      </c>
      <c r="FR128" s="89">
        <f t="shared" si="19"/>
        <v>97598327.624000013</v>
      </c>
      <c r="FS128" s="89"/>
      <c r="FT128" s="89"/>
      <c r="FU128" s="89"/>
      <c r="FV128" s="139"/>
      <c r="FW128" s="139"/>
      <c r="FX128" s="139"/>
      <c r="FY128" s="139"/>
      <c r="GA128" s="139"/>
      <c r="GB128" s="139"/>
      <c r="GS128" s="139">
        <v>103</v>
      </c>
      <c r="GT128" s="139">
        <v>423478.07382046612</v>
      </c>
      <c r="GU128" s="139">
        <v>-67478.073820466117</v>
      </c>
      <c r="GV128" s="139">
        <v>-0.46310205405493787</v>
      </c>
      <c r="HC128" s="139">
        <v>103</v>
      </c>
      <c r="HD128" s="139">
        <v>646360.68166161887</v>
      </c>
      <c r="HE128" s="139">
        <v>-123360.68166161887</v>
      </c>
      <c r="HF128" s="139">
        <v>-0.75523337766937459</v>
      </c>
      <c r="HM128" s="139">
        <v>103</v>
      </c>
      <c r="HN128" s="139">
        <v>319173.40753891302</v>
      </c>
      <c r="HO128" s="139">
        <v>27826.592461086984</v>
      </c>
      <c r="HP128" s="139">
        <v>0.2072902386577824</v>
      </c>
      <c r="HW128" s="139">
        <v>103</v>
      </c>
      <c r="HX128" s="139">
        <v>456817.44507699524</v>
      </c>
      <c r="HY128" s="139">
        <v>-31817.445076995238</v>
      </c>
      <c r="HZ128" s="139">
        <v>-0.18993309581740481</v>
      </c>
      <c r="JK128" s="139">
        <v>103</v>
      </c>
      <c r="JL128" s="139">
        <v>583633.82901039324</v>
      </c>
      <c r="JM128" s="139">
        <v>-233633.82901039324</v>
      </c>
      <c r="JN128" s="139">
        <v>-1.7079181162333663</v>
      </c>
      <c r="JU128" s="139">
        <v>103</v>
      </c>
      <c r="JV128" s="139">
        <v>465975.04784073844</v>
      </c>
      <c r="JW128" s="139">
        <v>119024.95215926156</v>
      </c>
      <c r="JX128" s="139">
        <v>0.70045857685874369</v>
      </c>
    </row>
    <row r="129" spans="2:284">
      <c r="B129" s="26">
        <v>225000</v>
      </c>
      <c r="C129" s="6">
        <v>3</v>
      </c>
      <c r="D129" s="6">
        <v>1</v>
      </c>
      <c r="E129" s="6">
        <v>900</v>
      </c>
      <c r="F129" s="6">
        <v>6099</v>
      </c>
      <c r="G129" s="27">
        <v>6</v>
      </c>
      <c r="I129" s="55">
        <v>310000</v>
      </c>
      <c r="J129" s="6">
        <v>3</v>
      </c>
      <c r="K129" s="6">
        <v>2</v>
      </c>
      <c r="L129" s="6">
        <v>1760</v>
      </c>
      <c r="M129" s="6">
        <v>10137</v>
      </c>
      <c r="N129" s="27">
        <v>8</v>
      </c>
      <c r="P129" s="26">
        <v>269950</v>
      </c>
      <c r="Q129" s="57">
        <v>3</v>
      </c>
      <c r="R129" s="6">
        <v>2</v>
      </c>
      <c r="S129" s="6">
        <v>1520</v>
      </c>
      <c r="T129" s="6">
        <v>8720</v>
      </c>
      <c r="U129" s="27">
        <v>7</v>
      </c>
      <c r="W129" s="38">
        <v>370000</v>
      </c>
      <c r="X129" s="34">
        <v>2</v>
      </c>
      <c r="Y129" s="59">
        <v>1</v>
      </c>
      <c r="Z129" s="34">
        <v>750</v>
      </c>
      <c r="AA129" s="34">
        <v>2020</v>
      </c>
      <c r="AB129" s="39">
        <v>7</v>
      </c>
      <c r="AD129" s="38">
        <v>289950</v>
      </c>
      <c r="AE129" s="34">
        <v>3</v>
      </c>
      <c r="AF129" s="34">
        <v>2</v>
      </c>
      <c r="AG129" s="34">
        <v>2099</v>
      </c>
      <c r="AH129" s="34">
        <v>4275</v>
      </c>
      <c r="AI129" s="62">
        <v>7</v>
      </c>
      <c r="AK129" s="38">
        <v>174500</v>
      </c>
      <c r="AL129" s="34">
        <v>2</v>
      </c>
      <c r="AM129" s="34">
        <v>2</v>
      </c>
      <c r="AN129" s="59">
        <v>1240</v>
      </c>
      <c r="AO129" s="34">
        <v>2689</v>
      </c>
      <c r="AP129" s="39">
        <v>7</v>
      </c>
      <c r="AS129" s="38">
        <v>423000</v>
      </c>
      <c r="AT129" s="34">
        <v>4</v>
      </c>
      <c r="AU129" s="34">
        <v>2</v>
      </c>
      <c r="AV129" s="34">
        <v>2320</v>
      </c>
      <c r="AW129" s="59">
        <v>4254</v>
      </c>
      <c r="AX129" s="39">
        <v>8</v>
      </c>
      <c r="BN129" s="38">
        <v>255000</v>
      </c>
      <c r="BO129" s="34">
        <v>3</v>
      </c>
      <c r="BP129" s="59">
        <v>1</v>
      </c>
      <c r="BQ129" s="34">
        <v>1710</v>
      </c>
      <c r="BR129" s="34">
        <v>12000</v>
      </c>
      <c r="BS129" s="39">
        <v>7</v>
      </c>
      <c r="BU129" s="38">
        <v>255000</v>
      </c>
      <c r="BV129" s="34">
        <v>3</v>
      </c>
      <c r="BW129" s="59">
        <v>1</v>
      </c>
      <c r="BX129" s="34">
        <v>1710</v>
      </c>
      <c r="BY129" s="34">
        <v>12000</v>
      </c>
      <c r="BZ129" s="39">
        <v>7</v>
      </c>
      <c r="CJ129" s="5"/>
      <c r="CK129" s="6"/>
      <c r="CL129" s="6"/>
      <c r="CM129" s="139" t="s">
        <v>103</v>
      </c>
      <c r="CN129" s="139">
        <v>350000</v>
      </c>
      <c r="CO129" s="142" t="s">
        <v>99</v>
      </c>
      <c r="CP129" s="143" t="s">
        <v>139</v>
      </c>
      <c r="CQ129" s="143" t="s">
        <v>140</v>
      </c>
      <c r="CR129" s="6"/>
      <c r="CS129" s="139" t="s">
        <v>103</v>
      </c>
      <c r="CT129" s="139">
        <v>1010</v>
      </c>
      <c r="CU129" s="6"/>
      <c r="CV129" s="6"/>
      <c r="CW129" s="6"/>
      <c r="CX129" s="6"/>
      <c r="CY129" s="6"/>
      <c r="CZ129" s="7"/>
      <c r="DH129" s="5"/>
      <c r="DI129" s="6"/>
      <c r="DJ129" s="6"/>
      <c r="DK129" s="6"/>
      <c r="DL129" s="6"/>
      <c r="DM129" s="6"/>
      <c r="DN129" s="6"/>
      <c r="DO129" s="6"/>
      <c r="DP129" s="6"/>
      <c r="DQ129" s="6"/>
      <c r="DR129" s="6"/>
      <c r="DS129" s="6"/>
      <c r="DT129" s="6"/>
      <c r="DU129" s="6"/>
      <c r="DV129" s="6"/>
      <c r="DW129" s="6"/>
      <c r="DX129" s="6"/>
      <c r="DY129" s="6"/>
      <c r="DZ129" s="6"/>
      <c r="EA129" s="6"/>
      <c r="EB129" s="6"/>
      <c r="EC129" s="6"/>
      <c r="ED129" s="7"/>
      <c r="FJ129" s="100"/>
      <c r="FK129" s="89"/>
      <c r="FL129" s="89">
        <v>1760</v>
      </c>
      <c r="FM129" s="89">
        <v>310000</v>
      </c>
      <c r="FN129" s="145">
        <f t="shared" si="20"/>
        <v>-118.55999999999995</v>
      </c>
      <c r="FO129" s="145">
        <f t="shared" si="21"/>
        <v>14056.473599999987</v>
      </c>
      <c r="FP129" s="89">
        <f t="shared" si="17"/>
        <v>-145982.90000000002</v>
      </c>
      <c r="FQ129" s="89">
        <f t="shared" si="18"/>
        <v>21311007092.410007</v>
      </c>
      <c r="FR129" s="89">
        <f t="shared" si="19"/>
        <v>17307732.623999994</v>
      </c>
      <c r="FS129" s="89"/>
      <c r="FT129" s="89"/>
      <c r="FU129" s="89"/>
      <c r="FV129" s="139"/>
      <c r="FW129" s="139"/>
      <c r="FX129" s="139"/>
      <c r="FY129" s="139"/>
      <c r="GA129" s="139"/>
      <c r="GB129" s="139"/>
      <c r="GS129" s="139">
        <v>104</v>
      </c>
      <c r="GT129" s="139">
        <v>319042.67091577372</v>
      </c>
      <c r="GU129" s="139">
        <v>38957.32908422628</v>
      </c>
      <c r="GV129" s="139">
        <v>0.26736416880245112</v>
      </c>
      <c r="HC129" s="139">
        <v>104</v>
      </c>
      <c r="HD129" s="139">
        <v>502095.65901780169</v>
      </c>
      <c r="HE129" s="139">
        <v>22904.340982198308</v>
      </c>
      <c r="HF129" s="139">
        <v>0.14022395604724242</v>
      </c>
      <c r="HM129" s="139">
        <v>104</v>
      </c>
      <c r="HN129" s="139">
        <v>308750.50697383517</v>
      </c>
      <c r="HO129" s="139">
        <v>38249.493026164826</v>
      </c>
      <c r="HP129" s="139">
        <v>0.2849341524306484</v>
      </c>
      <c r="HW129" s="139">
        <v>104</v>
      </c>
      <c r="HX129" s="139">
        <v>525524.0973886482</v>
      </c>
      <c r="HY129" s="139">
        <v>-95574.097388648195</v>
      </c>
      <c r="HZ129" s="139">
        <v>-0.5705261422798813</v>
      </c>
      <c r="JK129" s="139">
        <v>104</v>
      </c>
      <c r="JL129" s="139">
        <v>421059.6282579049</v>
      </c>
      <c r="JM129" s="139">
        <v>-69059.6282579049</v>
      </c>
      <c r="JN129" s="139">
        <v>-0.50484208858628321</v>
      </c>
      <c r="JU129" s="139">
        <v>104</v>
      </c>
      <c r="JV129" s="139">
        <v>551644.44905824238</v>
      </c>
      <c r="JW129" s="139">
        <v>38355.550941757625</v>
      </c>
      <c r="JX129" s="139">
        <v>0.22572136463745732</v>
      </c>
    </row>
    <row r="130" spans="2:284">
      <c r="B130" s="26">
        <v>650000</v>
      </c>
      <c r="C130" s="6">
        <v>2</v>
      </c>
      <c r="D130" s="6">
        <v>1</v>
      </c>
      <c r="E130" s="6">
        <v>1030</v>
      </c>
      <c r="F130" s="6">
        <v>5750</v>
      </c>
      <c r="G130" s="27">
        <v>8</v>
      </c>
      <c r="I130" s="55">
        <v>311000</v>
      </c>
      <c r="J130" s="6">
        <v>3</v>
      </c>
      <c r="K130" s="6">
        <v>2</v>
      </c>
      <c r="L130" s="6">
        <v>1190</v>
      </c>
      <c r="M130" s="6">
        <v>7840</v>
      </c>
      <c r="N130" s="27">
        <v>6</v>
      </c>
      <c r="P130" s="26">
        <v>270000</v>
      </c>
      <c r="Q130" s="57">
        <v>3</v>
      </c>
      <c r="R130" s="6">
        <v>2</v>
      </c>
      <c r="S130" s="6">
        <v>1670</v>
      </c>
      <c r="T130" s="6">
        <v>8364</v>
      </c>
      <c r="U130" s="27">
        <v>7</v>
      </c>
      <c r="W130" s="38">
        <v>375000</v>
      </c>
      <c r="X130" s="34">
        <v>2</v>
      </c>
      <c r="Y130" s="59">
        <v>1</v>
      </c>
      <c r="Z130" s="34">
        <v>1840</v>
      </c>
      <c r="AA130" s="34">
        <v>81892</v>
      </c>
      <c r="AB130" s="39">
        <v>6</v>
      </c>
      <c r="AD130" s="38">
        <v>295000</v>
      </c>
      <c r="AE130" s="34">
        <v>4</v>
      </c>
      <c r="AF130" s="34">
        <v>2</v>
      </c>
      <c r="AG130" s="34">
        <v>1677</v>
      </c>
      <c r="AH130" s="34">
        <v>7209</v>
      </c>
      <c r="AI130" s="62">
        <v>7</v>
      </c>
      <c r="AK130" s="38">
        <v>359950</v>
      </c>
      <c r="AL130" s="34">
        <v>2</v>
      </c>
      <c r="AM130" s="34">
        <v>1</v>
      </c>
      <c r="AN130" s="59">
        <v>1240</v>
      </c>
      <c r="AO130" s="34">
        <v>7590</v>
      </c>
      <c r="AP130" s="39">
        <v>7</v>
      </c>
      <c r="AS130" s="38">
        <v>289950</v>
      </c>
      <c r="AT130" s="34">
        <v>3</v>
      </c>
      <c r="AU130" s="34">
        <v>2</v>
      </c>
      <c r="AV130" s="34">
        <v>2099</v>
      </c>
      <c r="AW130" s="59">
        <v>4275</v>
      </c>
      <c r="AX130" s="39">
        <v>7</v>
      </c>
      <c r="BN130" s="38">
        <v>258800</v>
      </c>
      <c r="BO130" s="34">
        <v>2</v>
      </c>
      <c r="BP130" s="59">
        <v>1</v>
      </c>
      <c r="BQ130" s="34">
        <v>1290</v>
      </c>
      <c r="BR130" s="34">
        <v>1624</v>
      </c>
      <c r="BS130" s="39">
        <v>8</v>
      </c>
      <c r="BU130" s="38">
        <v>258800</v>
      </c>
      <c r="BV130" s="34">
        <v>2</v>
      </c>
      <c r="BW130" s="59">
        <v>1</v>
      </c>
      <c r="BX130" s="34">
        <v>1290</v>
      </c>
      <c r="BY130" s="34">
        <v>1624</v>
      </c>
      <c r="BZ130" s="39">
        <v>8</v>
      </c>
      <c r="CJ130" s="5"/>
      <c r="CK130" s="6"/>
      <c r="CL130" s="6"/>
      <c r="CM130" s="139" t="s">
        <v>104</v>
      </c>
      <c r="CN130" s="139">
        <v>150713.38260012554</v>
      </c>
      <c r="CO130" s="142">
        <v>19453.305871176599</v>
      </c>
      <c r="CP130" s="83">
        <f>SUM(CN126-CO130)</f>
        <v>365697.50957946718</v>
      </c>
      <c r="CQ130" s="83">
        <f>SUM(CN126+CO130)</f>
        <v>404604.12132182036</v>
      </c>
      <c r="CR130" s="6"/>
      <c r="CS130" s="139" t="s">
        <v>104</v>
      </c>
      <c r="CT130" s="139">
        <v>460.14074649585524</v>
      </c>
      <c r="CU130" s="6"/>
      <c r="CV130" s="6"/>
      <c r="CW130" s="6"/>
      <c r="CX130" s="6"/>
      <c r="CY130" s="6"/>
      <c r="CZ130" s="7"/>
      <c r="DH130" s="5"/>
      <c r="DI130" s="6"/>
      <c r="DJ130" s="6"/>
      <c r="DK130" s="6"/>
      <c r="DL130" s="6"/>
      <c r="DM130" s="6"/>
      <c r="DN130" s="6"/>
      <c r="DO130" s="6"/>
      <c r="DP130" s="6"/>
      <c r="DQ130" s="6"/>
      <c r="DR130" s="6"/>
      <c r="DS130" s="6"/>
      <c r="DT130" s="6"/>
      <c r="DU130" s="6"/>
      <c r="DV130" s="6"/>
      <c r="DW130" s="6"/>
      <c r="DX130" s="6"/>
      <c r="DY130" s="6"/>
      <c r="DZ130" s="6"/>
      <c r="EA130" s="6"/>
      <c r="EB130" s="6"/>
      <c r="EC130" s="6"/>
      <c r="ED130" s="7"/>
      <c r="FJ130" s="100"/>
      <c r="FK130" s="89"/>
      <c r="FL130" s="89">
        <v>1190</v>
      </c>
      <c r="FM130" s="89">
        <v>311000</v>
      </c>
      <c r="FN130" s="145">
        <f t="shared" si="20"/>
        <v>-688.56</v>
      </c>
      <c r="FO130" s="145">
        <f t="shared" si="21"/>
        <v>474114.87359999993</v>
      </c>
      <c r="FP130" s="89">
        <f t="shared" si="17"/>
        <v>-144982.90000000002</v>
      </c>
      <c r="FQ130" s="89">
        <f t="shared" si="18"/>
        <v>21020041292.410007</v>
      </c>
      <c r="FR130" s="89">
        <f t="shared" si="19"/>
        <v>99829425.624000013</v>
      </c>
      <c r="FS130" s="89"/>
      <c r="FT130" s="89"/>
      <c r="FU130" s="89"/>
      <c r="FV130" s="139"/>
      <c r="FW130" s="139"/>
      <c r="FX130" s="139"/>
      <c r="FY130" s="139"/>
      <c r="GA130" s="139"/>
      <c r="GB130" s="139"/>
      <c r="GS130" s="139">
        <v>105</v>
      </c>
      <c r="GT130" s="139">
        <v>352540.81901727885</v>
      </c>
      <c r="GU130" s="139">
        <v>6459.1809827211546</v>
      </c>
      <c r="GV130" s="139">
        <v>4.4329362283952879E-2</v>
      </c>
      <c r="HC130" s="139">
        <v>105</v>
      </c>
      <c r="HD130" s="139">
        <v>538576.46934152558</v>
      </c>
      <c r="HE130" s="139">
        <v>-13576.469341525575</v>
      </c>
      <c r="HF130" s="139">
        <v>-8.3117267670021353E-2</v>
      </c>
      <c r="HM130" s="139">
        <v>105</v>
      </c>
      <c r="HN130" s="139">
        <v>381710.81092937989</v>
      </c>
      <c r="HO130" s="139">
        <v>-31710.810929379892</v>
      </c>
      <c r="HP130" s="139">
        <v>-0.23622517111195723</v>
      </c>
      <c r="HW130" s="139">
        <v>105</v>
      </c>
      <c r="HX130" s="139">
        <v>397926.02880986419</v>
      </c>
      <c r="HY130" s="139">
        <v>32073.97119013581</v>
      </c>
      <c r="HZ130" s="139">
        <v>0.19146441923790228</v>
      </c>
      <c r="JK130" s="139">
        <v>105</v>
      </c>
      <c r="JL130" s="139">
        <v>349273.61753602693</v>
      </c>
      <c r="JM130" s="139">
        <v>3226.3824639730738</v>
      </c>
      <c r="JN130" s="139">
        <v>2.3585612937380436E-2</v>
      </c>
      <c r="JU130" s="139">
        <v>105</v>
      </c>
      <c r="JV130" s="139">
        <v>522195.59238972538</v>
      </c>
      <c r="JW130" s="139">
        <v>73804.407610274618</v>
      </c>
      <c r="JX130" s="139">
        <v>0.43433691325010926</v>
      </c>
    </row>
    <row r="131" spans="2:284">
      <c r="B131" s="26">
        <v>279000</v>
      </c>
      <c r="C131" s="6">
        <v>2</v>
      </c>
      <c r="D131" s="6">
        <v>1</v>
      </c>
      <c r="E131" s="6">
        <v>670</v>
      </c>
      <c r="F131" s="6">
        <v>6300</v>
      </c>
      <c r="G131" s="27">
        <v>6</v>
      </c>
      <c r="I131" s="55">
        <v>312000</v>
      </c>
      <c r="J131" s="6">
        <v>4</v>
      </c>
      <c r="K131" s="6">
        <v>2</v>
      </c>
      <c r="L131" s="6">
        <v>1890</v>
      </c>
      <c r="M131" s="6">
        <v>8362</v>
      </c>
      <c r="N131" s="27">
        <v>7</v>
      </c>
      <c r="P131" s="26">
        <v>270000</v>
      </c>
      <c r="Q131" s="57">
        <v>3</v>
      </c>
      <c r="R131" s="6">
        <v>1</v>
      </c>
      <c r="S131" s="6">
        <v>1390</v>
      </c>
      <c r="T131" s="6">
        <v>9000</v>
      </c>
      <c r="U131" s="27">
        <v>7</v>
      </c>
      <c r="W131" s="38">
        <v>375000</v>
      </c>
      <c r="X131" s="34">
        <v>2</v>
      </c>
      <c r="Y131" s="59">
        <v>1</v>
      </c>
      <c r="Z131" s="34">
        <v>1160</v>
      </c>
      <c r="AA131" s="34">
        <v>1648</v>
      </c>
      <c r="AB131" s="39">
        <v>7</v>
      </c>
      <c r="AD131" s="38">
        <v>299000</v>
      </c>
      <c r="AE131" s="34">
        <v>3</v>
      </c>
      <c r="AF131" s="34">
        <v>1</v>
      </c>
      <c r="AG131" s="34">
        <v>2100</v>
      </c>
      <c r="AH131" s="34">
        <v>15480</v>
      </c>
      <c r="AI131" s="62">
        <v>7</v>
      </c>
      <c r="AK131" s="38">
        <v>375000</v>
      </c>
      <c r="AL131" s="34">
        <v>4</v>
      </c>
      <c r="AM131" s="34">
        <v>2</v>
      </c>
      <c r="AN131" s="59">
        <v>1240</v>
      </c>
      <c r="AO131" s="34">
        <v>3000</v>
      </c>
      <c r="AP131" s="39">
        <v>7</v>
      </c>
      <c r="AS131" s="38">
        <v>450000</v>
      </c>
      <c r="AT131" s="34">
        <v>2</v>
      </c>
      <c r="AU131" s="34">
        <v>1</v>
      </c>
      <c r="AV131" s="34">
        <v>810</v>
      </c>
      <c r="AW131" s="59">
        <v>4368</v>
      </c>
      <c r="AX131" s="39">
        <v>6</v>
      </c>
      <c r="BN131" s="38">
        <v>259000</v>
      </c>
      <c r="BO131" s="34">
        <v>4</v>
      </c>
      <c r="BP131" s="59">
        <v>1</v>
      </c>
      <c r="BQ131" s="34">
        <v>1260</v>
      </c>
      <c r="BR131" s="34">
        <v>7248</v>
      </c>
      <c r="BS131" s="39">
        <v>7</v>
      </c>
      <c r="BU131" s="38">
        <v>259000</v>
      </c>
      <c r="BV131" s="34">
        <v>4</v>
      </c>
      <c r="BW131" s="59">
        <v>1</v>
      </c>
      <c r="BX131" s="34">
        <v>1260</v>
      </c>
      <c r="BY131" s="34">
        <v>7248</v>
      </c>
      <c r="BZ131" s="39">
        <v>7</v>
      </c>
      <c r="CJ131" s="5"/>
      <c r="CK131" s="6"/>
      <c r="CL131" s="6"/>
      <c r="CM131" s="139" t="s">
        <v>105</v>
      </c>
      <c r="CN131" s="139">
        <v>22714523694.77182</v>
      </c>
      <c r="CO131" s="83"/>
      <c r="CP131" s="83"/>
      <c r="CQ131" s="83"/>
      <c r="CR131" s="6"/>
      <c r="CS131" s="139" t="s">
        <v>105</v>
      </c>
      <c r="CT131" s="139">
        <v>211729.50658576292</v>
      </c>
      <c r="CU131" s="139" t="s">
        <v>99</v>
      </c>
      <c r="CV131" s="96" t="s">
        <v>139</v>
      </c>
      <c r="CW131" s="96" t="s">
        <v>140</v>
      </c>
      <c r="CX131" s="6"/>
      <c r="CY131" s="6"/>
      <c r="CZ131" s="7"/>
      <c r="DH131" s="5"/>
      <c r="DI131" s="6"/>
      <c r="DJ131" s="6"/>
      <c r="DK131" s="6"/>
      <c r="DL131" s="6"/>
      <c r="DM131" s="6"/>
      <c r="DN131" s="6"/>
      <c r="DO131" s="6"/>
      <c r="DP131" s="6"/>
      <c r="DQ131" s="6"/>
      <c r="DR131" s="6"/>
      <c r="DS131" s="6"/>
      <c r="DT131" s="6"/>
      <c r="DU131" s="6"/>
      <c r="DV131" s="6"/>
      <c r="DW131" s="6"/>
      <c r="DX131" s="6"/>
      <c r="DY131" s="6"/>
      <c r="DZ131" s="6"/>
      <c r="EA131" s="6"/>
      <c r="EB131" s="6"/>
      <c r="EC131" s="6"/>
      <c r="ED131" s="7"/>
      <c r="FJ131" s="100"/>
      <c r="FK131" s="89"/>
      <c r="FL131" s="89">
        <v>1890</v>
      </c>
      <c r="FM131" s="89">
        <v>312000</v>
      </c>
      <c r="FN131" s="145">
        <f t="shared" si="20"/>
        <v>11.440000000000055</v>
      </c>
      <c r="FO131" s="145">
        <f t="shared" si="21"/>
        <v>130.87360000000126</v>
      </c>
      <c r="FP131" s="89">
        <f t="shared" si="17"/>
        <v>-143982.90000000002</v>
      </c>
      <c r="FQ131" s="89">
        <f t="shared" si="18"/>
        <v>20731075492.410007</v>
      </c>
      <c r="FR131" s="89">
        <f t="shared" si="19"/>
        <v>-1647164.3760000081</v>
      </c>
      <c r="FS131" s="89"/>
      <c r="FT131" s="89"/>
      <c r="FU131" s="89"/>
      <c r="FV131" s="139"/>
      <c r="FW131" s="139"/>
      <c r="FX131" s="139"/>
      <c r="FY131" s="139"/>
      <c r="GA131" s="139"/>
      <c r="GB131" s="139"/>
      <c r="GS131" s="139">
        <v>106</v>
      </c>
      <c r="GT131" s="139">
        <v>474710.5356227681</v>
      </c>
      <c r="GU131" s="139">
        <v>-114760.5356227681</v>
      </c>
      <c r="GV131" s="139">
        <v>-0.78760161282537422</v>
      </c>
      <c r="HC131" s="139">
        <v>106</v>
      </c>
      <c r="HD131" s="139">
        <v>475564.16060054797</v>
      </c>
      <c r="HE131" s="139">
        <v>54435.83939945203</v>
      </c>
      <c r="HF131" s="139">
        <v>0.33326471856475526</v>
      </c>
      <c r="HM131" s="139">
        <v>106</v>
      </c>
      <c r="HN131" s="139">
        <v>354909.06661917979</v>
      </c>
      <c r="HO131" s="139">
        <v>-4909.0666191797936</v>
      </c>
      <c r="HP131" s="139">
        <v>-3.656939283887374E-2</v>
      </c>
      <c r="HW131" s="139">
        <v>106</v>
      </c>
      <c r="HX131" s="139">
        <v>334126.99452047213</v>
      </c>
      <c r="HY131" s="139">
        <v>101873.00547952787</v>
      </c>
      <c r="HZ131" s="139">
        <v>0.60812724793355555</v>
      </c>
      <c r="JK131" s="139">
        <v>106</v>
      </c>
      <c r="JL131" s="139">
        <v>370387.15010128519</v>
      </c>
      <c r="JM131" s="139">
        <v>-15587.150101285195</v>
      </c>
      <c r="JN131" s="139">
        <v>-0.11394572503132443</v>
      </c>
      <c r="JU131" s="139">
        <v>106</v>
      </c>
      <c r="JV131" s="139">
        <v>502116.82647937292</v>
      </c>
      <c r="JW131" s="139">
        <v>96883.173520627082</v>
      </c>
      <c r="JX131" s="139">
        <v>0.57015481724381134</v>
      </c>
    </row>
    <row r="132" spans="2:284">
      <c r="B132" s="26">
        <v>798750</v>
      </c>
      <c r="C132" s="6">
        <v>2</v>
      </c>
      <c r="D132" s="6">
        <v>2</v>
      </c>
      <c r="E132" s="6">
        <v>2160</v>
      </c>
      <c r="F132" s="6">
        <v>2578</v>
      </c>
      <c r="G132" s="27">
        <v>8</v>
      </c>
      <c r="I132" s="55">
        <v>313000</v>
      </c>
      <c r="J132" s="6">
        <v>2</v>
      </c>
      <c r="K132" s="6">
        <v>1</v>
      </c>
      <c r="L132" s="6">
        <v>1180</v>
      </c>
      <c r="M132" s="6">
        <v>4900</v>
      </c>
      <c r="N132" s="27">
        <v>6</v>
      </c>
      <c r="P132" s="26">
        <v>273000</v>
      </c>
      <c r="Q132" s="57">
        <v>3</v>
      </c>
      <c r="R132" s="6">
        <v>1</v>
      </c>
      <c r="S132" s="6">
        <v>1560</v>
      </c>
      <c r="T132" s="6">
        <v>7800</v>
      </c>
      <c r="U132" s="27">
        <v>7</v>
      </c>
      <c r="W132" s="38">
        <v>375000</v>
      </c>
      <c r="X132" s="34">
        <v>4</v>
      </c>
      <c r="Y132" s="59">
        <v>1</v>
      </c>
      <c r="Z132" s="34">
        <v>1770</v>
      </c>
      <c r="AA132" s="34">
        <v>6650</v>
      </c>
      <c r="AB132" s="39">
        <v>7</v>
      </c>
      <c r="AD132" s="38">
        <v>299500</v>
      </c>
      <c r="AE132" s="34">
        <v>4</v>
      </c>
      <c r="AF132" s="34">
        <v>2</v>
      </c>
      <c r="AG132" s="34">
        <v>1600</v>
      </c>
      <c r="AH132" s="34">
        <v>15312</v>
      </c>
      <c r="AI132" s="62">
        <v>7</v>
      </c>
      <c r="AK132" s="38">
        <v>445000</v>
      </c>
      <c r="AL132" s="34">
        <v>2</v>
      </c>
      <c r="AM132" s="34">
        <v>2</v>
      </c>
      <c r="AN132" s="59">
        <v>1240</v>
      </c>
      <c r="AO132" s="34">
        <v>2500</v>
      </c>
      <c r="AP132" s="39">
        <v>7</v>
      </c>
      <c r="AS132" s="38">
        <v>412133</v>
      </c>
      <c r="AT132" s="34">
        <v>2</v>
      </c>
      <c r="AU132" s="34">
        <v>1</v>
      </c>
      <c r="AV132" s="34">
        <v>920</v>
      </c>
      <c r="AW132" s="59">
        <v>4400</v>
      </c>
      <c r="AX132" s="39">
        <v>7</v>
      </c>
      <c r="BN132" s="38">
        <v>260000</v>
      </c>
      <c r="BO132" s="34">
        <v>3</v>
      </c>
      <c r="BP132" s="59">
        <v>1</v>
      </c>
      <c r="BQ132" s="34">
        <v>1690</v>
      </c>
      <c r="BR132" s="34">
        <v>13184</v>
      </c>
      <c r="BS132" s="39">
        <v>7</v>
      </c>
      <c r="BU132" s="38">
        <v>260000</v>
      </c>
      <c r="BV132" s="34">
        <v>3</v>
      </c>
      <c r="BW132" s="59">
        <v>1</v>
      </c>
      <c r="BX132" s="34">
        <v>1690</v>
      </c>
      <c r="BY132" s="34">
        <v>13184</v>
      </c>
      <c r="BZ132" s="39">
        <v>7</v>
      </c>
      <c r="CJ132" s="5"/>
      <c r="CK132" s="6"/>
      <c r="CL132" s="6"/>
      <c r="CM132" s="139" t="s">
        <v>106</v>
      </c>
      <c r="CN132" s="139">
        <v>1.4018868238088058</v>
      </c>
      <c r="CO132" s="83"/>
      <c r="CP132" s="83"/>
      <c r="CQ132" s="83"/>
      <c r="CR132" s="6"/>
      <c r="CS132" s="139" t="s">
        <v>106</v>
      </c>
      <c r="CT132" s="139">
        <v>1.1493727636145121</v>
      </c>
      <c r="CU132" s="141">
        <v>59.392593616752578</v>
      </c>
      <c r="CV132" s="68">
        <f>SUM(CT126-CU132)</f>
        <v>1393.710410675093</v>
      </c>
      <c r="CW132" s="68">
        <f>SUM(CT126+CU132)</f>
        <v>1512.495597908598</v>
      </c>
      <c r="CX132" s="6"/>
      <c r="CY132" s="6"/>
      <c r="CZ132" s="7"/>
      <c r="DH132" s="5"/>
      <c r="DI132" s="6"/>
      <c r="DJ132" s="6"/>
      <c r="DK132" s="6"/>
      <c r="DL132" s="6"/>
      <c r="DM132" s="6"/>
      <c r="DN132" s="6"/>
      <c r="DO132" s="6"/>
      <c r="DP132" s="6"/>
      <c r="DQ132" s="6"/>
      <c r="DR132" s="6"/>
      <c r="DS132" s="6"/>
      <c r="DT132" s="6"/>
      <c r="DU132" s="6"/>
      <c r="DV132" s="6"/>
      <c r="DW132" s="6"/>
      <c r="DX132" s="6"/>
      <c r="DY132" s="6"/>
      <c r="DZ132" s="6"/>
      <c r="EA132" s="6"/>
      <c r="EB132" s="6"/>
      <c r="EC132" s="6"/>
      <c r="ED132" s="7"/>
      <c r="FJ132" s="100"/>
      <c r="FK132" s="89"/>
      <c r="FL132" s="89">
        <v>1180</v>
      </c>
      <c r="FM132" s="89">
        <v>313000</v>
      </c>
      <c r="FN132" s="145">
        <f t="shared" si="20"/>
        <v>-698.56</v>
      </c>
      <c r="FO132" s="145">
        <f t="shared" si="21"/>
        <v>487986.07359999995</v>
      </c>
      <c r="FP132" s="89">
        <f t="shared" si="17"/>
        <v>-142982.90000000002</v>
      </c>
      <c r="FQ132" s="89">
        <f t="shared" si="18"/>
        <v>20444109692.410007</v>
      </c>
      <c r="FR132" s="89">
        <f t="shared" si="19"/>
        <v>99882134.624000013</v>
      </c>
      <c r="FS132" s="89"/>
      <c r="FT132" s="89"/>
      <c r="FU132" s="89"/>
      <c r="FV132" s="139"/>
      <c r="FW132" s="139"/>
      <c r="FX132" s="139"/>
      <c r="FY132" s="139"/>
      <c r="GA132" s="139"/>
      <c r="GB132" s="139"/>
      <c r="GS132" s="139">
        <v>107</v>
      </c>
      <c r="GT132" s="139">
        <v>447123.8254215286</v>
      </c>
      <c r="GU132" s="139">
        <v>-87123.8254215286</v>
      </c>
      <c r="GV132" s="139">
        <v>-0.59793085702449889</v>
      </c>
      <c r="HC132" s="139">
        <v>107</v>
      </c>
      <c r="HD132" s="139">
        <v>490488.12846025318</v>
      </c>
      <c r="HE132" s="139">
        <v>39511.871539746819</v>
      </c>
      <c r="HF132" s="139">
        <v>0.24189785431678376</v>
      </c>
      <c r="HM132" s="139">
        <v>107</v>
      </c>
      <c r="HN132" s="139">
        <v>344486.16605410201</v>
      </c>
      <c r="HO132" s="139">
        <v>5513.8339458979899</v>
      </c>
      <c r="HP132" s="139">
        <v>4.1074520933991825E-2</v>
      </c>
      <c r="HW132" s="139">
        <v>107</v>
      </c>
      <c r="HX132" s="139">
        <v>455181.57240290823</v>
      </c>
      <c r="HY132" s="139">
        <v>-18181.572402908234</v>
      </c>
      <c r="HZ132" s="139">
        <v>-0.1085342435558868</v>
      </c>
      <c r="JK132" s="139">
        <v>107</v>
      </c>
      <c r="JL132" s="139">
        <v>350329.29416428984</v>
      </c>
      <c r="JM132" s="139">
        <v>4670.7058357101632</v>
      </c>
      <c r="JN132" s="139">
        <v>3.414395571992028E-2</v>
      </c>
      <c r="JU132" s="139">
        <v>107</v>
      </c>
      <c r="JV132" s="139">
        <v>484715.22935706744</v>
      </c>
      <c r="JW132" s="139">
        <v>134284.77064293256</v>
      </c>
      <c r="JX132" s="139">
        <v>0.7902621898347244</v>
      </c>
    </row>
    <row r="133" spans="2:284">
      <c r="B133" s="26">
        <v>470000</v>
      </c>
      <c r="C133" s="6">
        <v>4</v>
      </c>
      <c r="D133" s="6">
        <v>2</v>
      </c>
      <c r="E133" s="6">
        <v>2310</v>
      </c>
      <c r="F133" s="6">
        <v>7350</v>
      </c>
      <c r="G133" s="27">
        <v>8</v>
      </c>
      <c r="I133" s="55">
        <v>313000</v>
      </c>
      <c r="J133" s="6">
        <v>3</v>
      </c>
      <c r="K133" s="6">
        <v>1</v>
      </c>
      <c r="L133" s="6">
        <v>1550</v>
      </c>
      <c r="M133" s="6">
        <v>7260</v>
      </c>
      <c r="N133" s="27">
        <v>6</v>
      </c>
      <c r="P133" s="26">
        <v>273148</v>
      </c>
      <c r="Q133" s="57">
        <v>3</v>
      </c>
      <c r="R133" s="6">
        <v>1</v>
      </c>
      <c r="S133" s="6">
        <v>1710</v>
      </c>
      <c r="T133" s="6">
        <v>7210</v>
      </c>
      <c r="U133" s="27">
        <v>7</v>
      </c>
      <c r="W133" s="38">
        <v>377000</v>
      </c>
      <c r="X133" s="34">
        <v>2</v>
      </c>
      <c r="Y133" s="59">
        <v>1</v>
      </c>
      <c r="Z133" s="34">
        <v>1000</v>
      </c>
      <c r="AA133" s="34">
        <v>1251</v>
      </c>
      <c r="AB133" s="39">
        <v>7</v>
      </c>
      <c r="AD133" s="38">
        <v>300000</v>
      </c>
      <c r="AE133" s="34">
        <v>3</v>
      </c>
      <c r="AF133" s="34">
        <v>2</v>
      </c>
      <c r="AG133" s="34">
        <v>1750</v>
      </c>
      <c r="AH133" s="34">
        <v>4200</v>
      </c>
      <c r="AI133" s="62">
        <v>7</v>
      </c>
      <c r="AK133" s="38">
        <v>340000</v>
      </c>
      <c r="AL133" s="34">
        <v>3</v>
      </c>
      <c r="AM133" s="34">
        <v>2</v>
      </c>
      <c r="AN133" s="59">
        <v>1240</v>
      </c>
      <c r="AO133" s="34">
        <v>1115</v>
      </c>
      <c r="AP133" s="39">
        <v>8</v>
      </c>
      <c r="AS133" s="38">
        <v>425000</v>
      </c>
      <c r="AT133" s="34">
        <v>4</v>
      </c>
      <c r="AU133" s="34">
        <v>2</v>
      </c>
      <c r="AV133" s="34">
        <v>2270</v>
      </c>
      <c r="AW133" s="59">
        <v>4400</v>
      </c>
      <c r="AX133" s="39">
        <v>7</v>
      </c>
      <c r="BN133" s="38">
        <v>261000</v>
      </c>
      <c r="BO133" s="34">
        <v>3</v>
      </c>
      <c r="BP133" s="59">
        <v>1</v>
      </c>
      <c r="BQ133" s="34">
        <v>1810</v>
      </c>
      <c r="BR133" s="34">
        <v>29308</v>
      </c>
      <c r="BS133" s="39">
        <v>7</v>
      </c>
      <c r="BU133" s="38">
        <v>261000</v>
      </c>
      <c r="BV133" s="34">
        <v>3</v>
      </c>
      <c r="BW133" s="59">
        <v>1</v>
      </c>
      <c r="BX133" s="34">
        <v>1810</v>
      </c>
      <c r="BY133" s="34">
        <v>29308</v>
      </c>
      <c r="BZ133" s="39">
        <v>7</v>
      </c>
      <c r="CJ133" s="5"/>
      <c r="CK133" s="6"/>
      <c r="CL133" s="6"/>
      <c r="CM133" s="139" t="s">
        <v>107</v>
      </c>
      <c r="CN133" s="139">
        <v>1.0579678375752988</v>
      </c>
      <c r="CO133" s="83"/>
      <c r="CP133" s="83"/>
      <c r="CQ133" s="83"/>
      <c r="CR133" s="6"/>
      <c r="CS133" s="139" t="s">
        <v>107</v>
      </c>
      <c r="CT133" s="139">
        <v>0.85507340753235306</v>
      </c>
      <c r="CU133" s="6"/>
      <c r="CV133" s="6"/>
      <c r="CW133" s="6"/>
      <c r="CX133" s="6"/>
      <c r="CY133" s="6"/>
      <c r="CZ133" s="7"/>
      <c r="DH133" s="5"/>
      <c r="DI133" s="6"/>
      <c r="DJ133" s="6"/>
      <c r="DK133" s="6"/>
      <c r="DL133" s="6"/>
      <c r="DM133" s="6"/>
      <c r="DN133" s="6"/>
      <c r="DO133" s="6"/>
      <c r="DP133" s="6"/>
      <c r="DQ133" s="6"/>
      <c r="DR133" s="6"/>
      <c r="DS133" s="6"/>
      <c r="DT133" s="6"/>
      <c r="DU133" s="6"/>
      <c r="DV133" s="6"/>
      <c r="DW133" s="6"/>
      <c r="DX133" s="6"/>
      <c r="DY133" s="6"/>
      <c r="DZ133" s="6"/>
      <c r="EA133" s="6"/>
      <c r="EB133" s="6"/>
      <c r="EC133" s="6"/>
      <c r="ED133" s="7"/>
      <c r="FJ133" s="100"/>
      <c r="FK133" s="89"/>
      <c r="FL133" s="89">
        <v>1550</v>
      </c>
      <c r="FM133" s="89">
        <v>313000</v>
      </c>
      <c r="FN133" s="145">
        <f t="shared" si="20"/>
        <v>-328.55999999999995</v>
      </c>
      <c r="FO133" s="145">
        <f t="shared" si="21"/>
        <v>107951.67359999997</v>
      </c>
      <c r="FP133" s="89">
        <f t="shared" si="17"/>
        <v>-142982.90000000002</v>
      </c>
      <c r="FQ133" s="89">
        <f t="shared" si="18"/>
        <v>20444109692.410007</v>
      </c>
      <c r="FR133" s="89">
        <f t="shared" si="19"/>
        <v>46978461.623999998</v>
      </c>
      <c r="FS133" s="89"/>
      <c r="FT133" s="89"/>
      <c r="FU133" s="89"/>
      <c r="FV133" s="139"/>
      <c r="FW133" s="139"/>
      <c r="FX133" s="139"/>
      <c r="FY133" s="139"/>
      <c r="GA133" s="139"/>
      <c r="GB133" s="139"/>
      <c r="GS133" s="139">
        <v>108</v>
      </c>
      <c r="GT133" s="139">
        <v>319042.67091577372</v>
      </c>
      <c r="GU133" s="139">
        <v>41957.32908422628</v>
      </c>
      <c r="GV133" s="139">
        <v>0.28795317028849293</v>
      </c>
      <c r="HC133" s="139">
        <v>108</v>
      </c>
      <c r="HD133" s="139">
        <v>591639.46617603302</v>
      </c>
      <c r="HE133" s="139">
        <v>-51639.46617603302</v>
      </c>
      <c r="HF133" s="139">
        <v>-0.31614488454389628</v>
      </c>
      <c r="HM133" s="139">
        <v>108</v>
      </c>
      <c r="HN133" s="139">
        <v>445737.20011485787</v>
      </c>
      <c r="HO133" s="139">
        <v>-95737.200114857871</v>
      </c>
      <c r="HP133" s="139">
        <v>-0.7131806414309898</v>
      </c>
      <c r="HW133" s="139">
        <v>108</v>
      </c>
      <c r="HX133" s="139">
        <v>482991.40786238678</v>
      </c>
      <c r="HY133" s="139">
        <v>-42991.407862386783</v>
      </c>
      <c r="HZ133" s="139">
        <v>-0.25663566540594679</v>
      </c>
      <c r="JK133" s="139">
        <v>108</v>
      </c>
      <c r="JL133" s="139">
        <v>432672.07116879697</v>
      </c>
      <c r="JM133" s="139">
        <v>-76722.071168796974</v>
      </c>
      <c r="JN133" s="139">
        <v>-0.56085634438797338</v>
      </c>
      <c r="JU133" s="139">
        <v>108</v>
      </c>
      <c r="JV133" s="139">
        <v>532904.26754191332</v>
      </c>
      <c r="JW133" s="139">
        <v>87095.732458086684</v>
      </c>
      <c r="JX133" s="139">
        <v>0.51255599520368489</v>
      </c>
    </row>
    <row r="134" spans="2:284">
      <c r="B134" s="26">
        <v>526000</v>
      </c>
      <c r="C134" s="6">
        <v>3</v>
      </c>
      <c r="D134" s="6">
        <v>2</v>
      </c>
      <c r="E134" s="6">
        <v>2000</v>
      </c>
      <c r="F134" s="6">
        <v>18099</v>
      </c>
      <c r="G134" s="27">
        <v>8</v>
      </c>
      <c r="I134" s="55">
        <v>313100</v>
      </c>
      <c r="J134" s="6">
        <v>4</v>
      </c>
      <c r="K134" s="6">
        <v>2</v>
      </c>
      <c r="L134" s="6">
        <v>2660</v>
      </c>
      <c r="M134" s="6">
        <v>9030</v>
      </c>
      <c r="N134" s="27">
        <v>7</v>
      </c>
      <c r="P134" s="26">
        <v>277000</v>
      </c>
      <c r="Q134" s="57">
        <v>3</v>
      </c>
      <c r="R134" s="6">
        <v>2</v>
      </c>
      <c r="S134" s="6">
        <v>2160</v>
      </c>
      <c r="T134" s="6">
        <v>9612</v>
      </c>
      <c r="U134" s="27">
        <v>7</v>
      </c>
      <c r="W134" s="38">
        <v>380000</v>
      </c>
      <c r="X134" s="34">
        <v>2</v>
      </c>
      <c r="Y134" s="59">
        <v>1</v>
      </c>
      <c r="Z134" s="34">
        <v>1210</v>
      </c>
      <c r="AA134" s="34">
        <v>4800</v>
      </c>
      <c r="AB134" s="39">
        <v>8</v>
      </c>
      <c r="AD134" s="38">
        <v>300000</v>
      </c>
      <c r="AE134" s="34">
        <v>3</v>
      </c>
      <c r="AF134" s="34">
        <v>2</v>
      </c>
      <c r="AG134" s="34">
        <v>1880</v>
      </c>
      <c r="AH134" s="34">
        <v>4200</v>
      </c>
      <c r="AI134" s="62">
        <v>7</v>
      </c>
      <c r="AK134" s="38">
        <v>295000</v>
      </c>
      <c r="AL134" s="34">
        <v>3</v>
      </c>
      <c r="AM134" s="34">
        <v>1</v>
      </c>
      <c r="AN134" s="59">
        <v>1250</v>
      </c>
      <c r="AO134" s="34">
        <v>9486</v>
      </c>
      <c r="AP134" s="39">
        <v>6</v>
      </c>
      <c r="AS134" s="38">
        <v>670000</v>
      </c>
      <c r="AT134" s="34">
        <v>3</v>
      </c>
      <c r="AU134" s="34">
        <v>1</v>
      </c>
      <c r="AV134" s="34">
        <v>1490</v>
      </c>
      <c r="AW134" s="59">
        <v>4400</v>
      </c>
      <c r="AX134" s="39">
        <v>7</v>
      </c>
      <c r="BN134" s="38">
        <v>262500</v>
      </c>
      <c r="BO134" s="34">
        <v>2</v>
      </c>
      <c r="BP134" s="59">
        <v>1</v>
      </c>
      <c r="BQ134" s="34">
        <v>1140</v>
      </c>
      <c r="BR134" s="34">
        <v>14373</v>
      </c>
      <c r="BS134" s="39">
        <v>7</v>
      </c>
      <c r="BU134" s="38">
        <v>262500</v>
      </c>
      <c r="BV134" s="34">
        <v>2</v>
      </c>
      <c r="BW134" s="59">
        <v>1</v>
      </c>
      <c r="BX134" s="34">
        <v>1140</v>
      </c>
      <c r="BY134" s="34">
        <v>14373</v>
      </c>
      <c r="BZ134" s="39">
        <v>7</v>
      </c>
      <c r="CJ134" s="5"/>
      <c r="CK134" s="6"/>
      <c r="CL134" s="6"/>
      <c r="CM134" s="139" t="s">
        <v>108</v>
      </c>
      <c r="CN134" s="139">
        <v>788000</v>
      </c>
      <c r="CO134" s="83"/>
      <c r="CP134" s="83"/>
      <c r="CQ134" s="83"/>
      <c r="CR134" s="6"/>
      <c r="CS134" s="139" t="s">
        <v>108</v>
      </c>
      <c r="CT134" s="139">
        <v>2800</v>
      </c>
      <c r="CU134" s="6"/>
      <c r="CV134" s="6"/>
      <c r="CW134" s="6"/>
      <c r="CX134" s="6"/>
      <c r="CY134" s="6"/>
      <c r="CZ134" s="7"/>
      <c r="DH134" s="5"/>
      <c r="DI134" s="6"/>
      <c r="DJ134" s="6"/>
      <c r="DK134" s="6"/>
      <c r="DL134" s="6"/>
      <c r="DM134" s="6"/>
      <c r="DN134" s="6"/>
      <c r="DO134" s="6"/>
      <c r="DP134" s="6"/>
      <c r="DQ134" s="6"/>
      <c r="DR134" s="6"/>
      <c r="DS134" s="6"/>
      <c r="DT134" s="6"/>
      <c r="DU134" s="6"/>
      <c r="DV134" s="6"/>
      <c r="DW134" s="6"/>
      <c r="DX134" s="6"/>
      <c r="DY134" s="6"/>
      <c r="DZ134" s="6"/>
      <c r="EA134" s="6"/>
      <c r="EB134" s="6"/>
      <c r="EC134" s="6"/>
      <c r="ED134" s="7"/>
      <c r="FJ134" s="100"/>
      <c r="FK134" s="89"/>
      <c r="FL134" s="89">
        <v>2660</v>
      </c>
      <c r="FM134" s="89">
        <v>313100</v>
      </c>
      <c r="FN134" s="145">
        <f t="shared" si="20"/>
        <v>781.44</v>
      </c>
      <c r="FO134" s="145">
        <f t="shared" si="21"/>
        <v>610648.47360000014</v>
      </c>
      <c r="FP134" s="89">
        <f t="shared" ref="FP134:FP197" si="22">SUM(FM134-455982.9)</f>
        <v>-142882.90000000002</v>
      </c>
      <c r="FQ134" s="89">
        <f t="shared" ref="FQ134:FQ197" si="23">FP134^2</f>
        <v>20415523112.410007</v>
      </c>
      <c r="FR134" s="89">
        <f t="shared" ref="FR134:FR197" si="24">FN134*FP134</f>
        <v>-111654413.37600003</v>
      </c>
      <c r="FS134" s="89"/>
      <c r="FT134" s="89"/>
      <c r="FU134" s="89"/>
      <c r="FV134" s="139"/>
      <c r="FW134" s="139"/>
      <c r="FX134" s="139"/>
      <c r="FY134" s="139"/>
      <c r="GA134" s="139"/>
      <c r="GB134" s="139"/>
      <c r="GS134" s="139">
        <v>109</v>
      </c>
      <c r="GT134" s="139">
        <v>415596.15662011201</v>
      </c>
      <c r="GU134" s="139">
        <v>-50596.156620112015</v>
      </c>
      <c r="GV134" s="139">
        <v>-0.34724144794649625</v>
      </c>
      <c r="HC134" s="139">
        <v>109</v>
      </c>
      <c r="HD134" s="139">
        <v>475564.16060054797</v>
      </c>
      <c r="HE134" s="139">
        <v>74435.83939945203</v>
      </c>
      <c r="HF134" s="139">
        <v>0.45570784509367579</v>
      </c>
      <c r="HM134" s="139">
        <v>109</v>
      </c>
      <c r="HN134" s="139">
        <v>432336.32795975782</v>
      </c>
      <c r="HO134" s="139">
        <v>-82336.327959757822</v>
      </c>
      <c r="HP134" s="139">
        <v>-0.61335275229444808</v>
      </c>
      <c r="HW134" s="139">
        <v>109</v>
      </c>
      <c r="HX134" s="139">
        <v>486263.15321056073</v>
      </c>
      <c r="HY134" s="139">
        <v>-44263.153210560733</v>
      </c>
      <c r="HZ134" s="139">
        <v>-0.26422730359328528</v>
      </c>
      <c r="JK134" s="139">
        <v>109</v>
      </c>
      <c r="JL134" s="139">
        <v>327104.40834250581</v>
      </c>
      <c r="JM134" s="139">
        <v>30895.591657494195</v>
      </c>
      <c r="JN134" s="139">
        <v>0.22585402519442269</v>
      </c>
      <c r="JU134" s="139">
        <v>109</v>
      </c>
      <c r="JV134" s="139">
        <v>488730.98253913794</v>
      </c>
      <c r="JW134" s="139">
        <v>136269.01746086206</v>
      </c>
      <c r="JX134" s="139">
        <v>0.80193942790127404</v>
      </c>
    </row>
    <row r="135" spans="2:284">
      <c r="B135" s="26">
        <v>410000</v>
      </c>
      <c r="C135" s="6">
        <v>3</v>
      </c>
      <c r="D135" s="6">
        <v>1</v>
      </c>
      <c r="E135" s="6">
        <v>1640</v>
      </c>
      <c r="F135" s="6">
        <v>17583</v>
      </c>
      <c r="G135" s="27">
        <v>7</v>
      </c>
      <c r="I135" s="55">
        <v>314950</v>
      </c>
      <c r="J135" s="6">
        <v>3</v>
      </c>
      <c r="K135" s="6">
        <v>2</v>
      </c>
      <c r="L135" s="6">
        <v>1654</v>
      </c>
      <c r="M135" s="6">
        <v>8479</v>
      </c>
      <c r="N135" s="27">
        <v>7</v>
      </c>
      <c r="P135" s="26">
        <v>279900</v>
      </c>
      <c r="Q135" s="57">
        <v>3</v>
      </c>
      <c r="R135" s="6">
        <v>1</v>
      </c>
      <c r="S135" s="6">
        <v>1400</v>
      </c>
      <c r="T135" s="6">
        <v>10800</v>
      </c>
      <c r="U135" s="27">
        <v>6</v>
      </c>
      <c r="W135" s="38">
        <v>380000</v>
      </c>
      <c r="X135" s="34">
        <v>2</v>
      </c>
      <c r="Y135" s="59">
        <v>1</v>
      </c>
      <c r="Z135" s="34">
        <v>1800</v>
      </c>
      <c r="AA135" s="34">
        <v>7191</v>
      </c>
      <c r="AB135" s="39">
        <v>7</v>
      </c>
      <c r="AD135" s="38">
        <v>302000</v>
      </c>
      <c r="AE135" s="34">
        <v>3</v>
      </c>
      <c r="AF135" s="34">
        <v>1</v>
      </c>
      <c r="AG135" s="34">
        <v>1110</v>
      </c>
      <c r="AH135" s="34">
        <v>7000</v>
      </c>
      <c r="AI135" s="62">
        <v>7</v>
      </c>
      <c r="AK135" s="38">
        <v>350000</v>
      </c>
      <c r="AL135" s="34">
        <v>3</v>
      </c>
      <c r="AM135" s="34">
        <v>1</v>
      </c>
      <c r="AN135" s="59">
        <v>1250</v>
      </c>
      <c r="AO135" s="34">
        <v>219978</v>
      </c>
      <c r="AP135" s="39">
        <v>6</v>
      </c>
      <c r="AS135" s="38">
        <v>800000</v>
      </c>
      <c r="AT135" s="34">
        <v>4</v>
      </c>
      <c r="AU135" s="34">
        <v>2</v>
      </c>
      <c r="AV135" s="34">
        <v>2450</v>
      </c>
      <c r="AW135" s="59">
        <v>4400</v>
      </c>
      <c r="AX135" s="39">
        <v>7</v>
      </c>
      <c r="BN135" s="38">
        <v>264000</v>
      </c>
      <c r="BO135" s="34">
        <v>3</v>
      </c>
      <c r="BP135" s="59">
        <v>1</v>
      </c>
      <c r="BQ135" s="34">
        <v>1470</v>
      </c>
      <c r="BR135" s="34">
        <v>14821</v>
      </c>
      <c r="BS135" s="39">
        <v>7</v>
      </c>
      <c r="BU135" s="38">
        <v>264000</v>
      </c>
      <c r="BV135" s="34">
        <v>3</v>
      </c>
      <c r="BW135" s="59">
        <v>1</v>
      </c>
      <c r="BX135" s="34">
        <v>1470</v>
      </c>
      <c r="BY135" s="34">
        <v>14821</v>
      </c>
      <c r="BZ135" s="39">
        <v>7</v>
      </c>
      <c r="CJ135" s="5"/>
      <c r="CK135" s="6"/>
      <c r="CL135" s="6"/>
      <c r="CM135" s="139" t="s">
        <v>109</v>
      </c>
      <c r="CN135" s="139">
        <v>125000</v>
      </c>
      <c r="CO135" s="83"/>
      <c r="CP135" s="83"/>
      <c r="CQ135" s="83"/>
      <c r="CR135" s="6"/>
      <c r="CS135" s="139" t="s">
        <v>109</v>
      </c>
      <c r="CT135" s="139">
        <v>590</v>
      </c>
      <c r="CU135" s="6"/>
      <c r="CV135" s="6"/>
      <c r="CW135" s="6"/>
      <c r="CX135" s="6"/>
      <c r="CY135" s="6"/>
      <c r="CZ135" s="7"/>
      <c r="DH135" s="5"/>
      <c r="DI135" s="6"/>
      <c r="DJ135" s="6"/>
      <c r="DK135" s="6"/>
      <c r="DL135" s="6"/>
      <c r="DM135" s="6"/>
      <c r="DN135" s="6"/>
      <c r="DO135" s="6"/>
      <c r="DP135" s="6"/>
      <c r="DQ135" s="6"/>
      <c r="DR135" s="6"/>
      <c r="DS135" s="6"/>
      <c r="DT135" s="6"/>
      <c r="DU135" s="6"/>
      <c r="DV135" s="6"/>
      <c r="DW135" s="6"/>
      <c r="DX135" s="6"/>
      <c r="DY135" s="6"/>
      <c r="DZ135" s="6"/>
      <c r="EA135" s="6"/>
      <c r="EB135" s="6"/>
      <c r="EC135" s="6"/>
      <c r="ED135" s="7"/>
      <c r="FJ135" s="100"/>
      <c r="FK135" s="89"/>
      <c r="FL135" s="89">
        <v>1654</v>
      </c>
      <c r="FM135" s="89">
        <v>314950</v>
      </c>
      <c r="FN135" s="145">
        <f t="shared" ref="FN135:FN198" si="25">SUM(FL135-1878.56)</f>
        <v>-224.55999999999995</v>
      </c>
      <c r="FO135" s="145">
        <f t="shared" ref="FO135:FO198" si="26">FN135^2</f>
        <v>50427.193599999977</v>
      </c>
      <c r="FP135" s="89">
        <f t="shared" si="22"/>
        <v>-141032.90000000002</v>
      </c>
      <c r="FQ135" s="89">
        <f t="shared" si="23"/>
        <v>19890278882.410007</v>
      </c>
      <c r="FR135" s="89">
        <f t="shared" si="24"/>
        <v>31670348.023999996</v>
      </c>
      <c r="FS135" s="89"/>
      <c r="FT135" s="89"/>
      <c r="FU135" s="89"/>
      <c r="FV135" s="139"/>
      <c r="FW135" s="139"/>
      <c r="FX135" s="139"/>
      <c r="FY135" s="139"/>
      <c r="GA135" s="139"/>
      <c r="GB135" s="139"/>
      <c r="GS135" s="139">
        <v>110</v>
      </c>
      <c r="GT135" s="139">
        <v>370275.13271807565</v>
      </c>
      <c r="GU135" s="139">
        <v>-2775.1327180756489</v>
      </c>
      <c r="GV135" s="139">
        <v>-1.9045737218807562E-2</v>
      </c>
      <c r="HC135" s="139">
        <v>110</v>
      </c>
      <c r="HD135" s="139">
        <v>555158.6558523092</v>
      </c>
      <c r="HE135" s="139">
        <v>4841.3441476908047</v>
      </c>
      <c r="HF135" s="139">
        <v>2.9639465702287718E-2</v>
      </c>
      <c r="HM135" s="139">
        <v>110</v>
      </c>
      <c r="HN135" s="139">
        <v>444248.21431984677</v>
      </c>
      <c r="HO135" s="139">
        <v>-92248.214319846767</v>
      </c>
      <c r="HP135" s="139">
        <v>-0.68718993850418186</v>
      </c>
      <c r="HW135" s="139">
        <v>110</v>
      </c>
      <c r="HX135" s="139">
        <v>348849.84858725494</v>
      </c>
      <c r="HY135" s="139">
        <v>96150.151412745065</v>
      </c>
      <c r="HZ135" s="139">
        <v>0.57396487609053226</v>
      </c>
      <c r="JK135" s="139">
        <v>110</v>
      </c>
      <c r="JL135" s="139">
        <v>347162.26427950111</v>
      </c>
      <c r="JM135" s="139">
        <v>10837.735720498895</v>
      </c>
      <c r="JN135" s="139">
        <v>7.92263913765935E-2</v>
      </c>
      <c r="JU135" s="139">
        <v>110</v>
      </c>
      <c r="JV135" s="139">
        <v>661408.36936816934</v>
      </c>
      <c r="JW135" s="139">
        <v>-11458.36936816934</v>
      </c>
      <c r="JX135" s="139">
        <v>-6.7432189260705294E-2</v>
      </c>
    </row>
    <row r="136" spans="2:284">
      <c r="B136" s="26">
        <v>158000</v>
      </c>
      <c r="C136" s="6">
        <v>3</v>
      </c>
      <c r="D136" s="6">
        <v>2</v>
      </c>
      <c r="E136" s="6">
        <v>1090</v>
      </c>
      <c r="F136" s="6">
        <v>6090</v>
      </c>
      <c r="G136" s="27">
        <v>7</v>
      </c>
      <c r="I136" s="55">
        <v>315000</v>
      </c>
      <c r="J136" s="6">
        <v>2</v>
      </c>
      <c r="K136" s="6">
        <v>1</v>
      </c>
      <c r="L136" s="6">
        <v>2080</v>
      </c>
      <c r="M136" s="6">
        <v>14659</v>
      </c>
      <c r="N136" s="27">
        <v>7</v>
      </c>
      <c r="P136" s="26">
        <v>279950</v>
      </c>
      <c r="Q136" s="57">
        <v>3</v>
      </c>
      <c r="R136" s="6">
        <v>1</v>
      </c>
      <c r="S136" s="6">
        <v>1510</v>
      </c>
      <c r="T136" s="6">
        <v>11234</v>
      </c>
      <c r="U136" s="27">
        <v>7</v>
      </c>
      <c r="W136" s="38">
        <v>383000</v>
      </c>
      <c r="X136" s="34">
        <v>3</v>
      </c>
      <c r="Y136" s="59">
        <v>1</v>
      </c>
      <c r="Z136" s="34">
        <v>1410</v>
      </c>
      <c r="AA136" s="34">
        <v>7215</v>
      </c>
      <c r="AB136" s="39">
        <v>7</v>
      </c>
      <c r="AD136" s="38">
        <v>304900</v>
      </c>
      <c r="AE136" s="34">
        <v>4</v>
      </c>
      <c r="AF136" s="34">
        <v>1</v>
      </c>
      <c r="AG136" s="34">
        <v>2600</v>
      </c>
      <c r="AH136" s="34">
        <v>11325</v>
      </c>
      <c r="AI136" s="62">
        <v>7</v>
      </c>
      <c r="AK136" s="38">
        <v>259000</v>
      </c>
      <c r="AL136" s="34">
        <v>4</v>
      </c>
      <c r="AM136" s="34">
        <v>1</v>
      </c>
      <c r="AN136" s="59">
        <v>1260</v>
      </c>
      <c r="AO136" s="34">
        <v>7248</v>
      </c>
      <c r="AP136" s="39">
        <v>7</v>
      </c>
      <c r="AS136" s="38">
        <v>450000</v>
      </c>
      <c r="AT136" s="34">
        <v>4</v>
      </c>
      <c r="AU136" s="34">
        <v>3</v>
      </c>
      <c r="AV136" s="34">
        <v>2200</v>
      </c>
      <c r="AW136" s="59">
        <v>4466</v>
      </c>
      <c r="AX136" s="39">
        <v>7</v>
      </c>
      <c r="BN136" s="38">
        <v>264950</v>
      </c>
      <c r="BO136" s="34">
        <v>2</v>
      </c>
      <c r="BP136" s="59">
        <v>1</v>
      </c>
      <c r="BQ136" s="34">
        <v>770</v>
      </c>
      <c r="BR136" s="34">
        <v>7434</v>
      </c>
      <c r="BS136" s="39">
        <v>6</v>
      </c>
      <c r="BU136" s="38">
        <v>264950</v>
      </c>
      <c r="BV136" s="34">
        <v>2</v>
      </c>
      <c r="BW136" s="59">
        <v>1</v>
      </c>
      <c r="BX136" s="34">
        <v>770</v>
      </c>
      <c r="BY136" s="34">
        <v>7434</v>
      </c>
      <c r="BZ136" s="39">
        <v>6</v>
      </c>
      <c r="CJ136" s="5"/>
      <c r="CK136" s="6"/>
      <c r="CL136" s="6"/>
      <c r="CM136" s="139" t="s">
        <v>110</v>
      </c>
      <c r="CN136" s="139">
        <v>913000</v>
      </c>
      <c r="CO136" s="83"/>
      <c r="CP136" s="83"/>
      <c r="CQ136" s="83"/>
      <c r="CR136" s="6"/>
      <c r="CS136" s="139" t="s">
        <v>110</v>
      </c>
      <c r="CT136" s="139">
        <v>3390</v>
      </c>
      <c r="CU136" s="6"/>
      <c r="CV136" s="6"/>
      <c r="CW136" s="6"/>
      <c r="CX136" s="6"/>
      <c r="CY136" s="6"/>
      <c r="CZ136" s="7"/>
      <c r="DH136" s="5"/>
      <c r="DI136" s="6"/>
      <c r="DJ136" s="6"/>
      <c r="DK136" s="6"/>
      <c r="DL136" s="6"/>
      <c r="DM136" s="6"/>
      <c r="DN136" s="6"/>
      <c r="DO136" s="6"/>
      <c r="DP136" s="6"/>
      <c r="DQ136" s="6"/>
      <c r="DR136" s="6"/>
      <c r="DS136" s="6"/>
      <c r="DT136" s="6"/>
      <c r="DU136" s="6"/>
      <c r="DV136" s="6"/>
      <c r="DW136" s="6"/>
      <c r="DX136" s="6"/>
      <c r="DY136" s="6"/>
      <c r="DZ136" s="6"/>
      <c r="EA136" s="6"/>
      <c r="EB136" s="6"/>
      <c r="EC136" s="6"/>
      <c r="ED136" s="7"/>
      <c r="FJ136" s="100"/>
      <c r="FK136" s="89"/>
      <c r="FL136" s="89">
        <v>2080</v>
      </c>
      <c r="FM136" s="89">
        <v>315000</v>
      </c>
      <c r="FN136" s="145">
        <f t="shared" si="25"/>
        <v>201.44000000000005</v>
      </c>
      <c r="FO136" s="145">
        <f t="shared" si="26"/>
        <v>40578.073600000025</v>
      </c>
      <c r="FP136" s="89">
        <f t="shared" si="22"/>
        <v>-140982.90000000002</v>
      </c>
      <c r="FQ136" s="89">
        <f t="shared" si="23"/>
        <v>19876178092.410007</v>
      </c>
      <c r="FR136" s="89">
        <f t="shared" si="24"/>
        <v>-28399595.376000013</v>
      </c>
      <c r="FS136" s="89"/>
      <c r="FT136" s="89"/>
      <c r="FU136" s="89"/>
      <c r="FV136" s="139"/>
      <c r="FW136" s="139"/>
      <c r="FX136" s="139"/>
      <c r="FY136" s="139"/>
      <c r="GA136" s="139"/>
      <c r="GB136" s="139"/>
      <c r="GS136" s="139">
        <v>111</v>
      </c>
      <c r="GT136" s="139">
        <v>344658.90181692468</v>
      </c>
      <c r="GU136" s="139">
        <v>23341.098183075315</v>
      </c>
      <c r="GV136" s="139">
        <v>0.16018996839239488</v>
      </c>
      <c r="HC136" s="139">
        <v>111</v>
      </c>
      <c r="HD136" s="139">
        <v>624803.83919760014</v>
      </c>
      <c r="HE136" s="139">
        <v>-60853.839197600144</v>
      </c>
      <c r="HF136" s="139">
        <v>-0.37255671663211704</v>
      </c>
      <c r="HM136" s="139">
        <v>111</v>
      </c>
      <c r="HN136" s="139">
        <v>342997.18025909085</v>
      </c>
      <c r="HO136" s="139">
        <v>9502.8197409091517</v>
      </c>
      <c r="HP136" s="139">
        <v>7.0789902672042673E-2</v>
      </c>
      <c r="HW136" s="139">
        <v>111</v>
      </c>
      <c r="HX136" s="139">
        <v>450273.95438064734</v>
      </c>
      <c r="HY136" s="139">
        <v>-5273.9543806473375</v>
      </c>
      <c r="HZ136" s="139">
        <v>-3.1482681286699669E-2</v>
      </c>
      <c r="JK136" s="139">
        <v>111</v>
      </c>
      <c r="JL136" s="139">
        <v>365108.76695997058</v>
      </c>
      <c r="JM136" s="139">
        <v>-6108.7669599705841</v>
      </c>
      <c r="JN136" s="139">
        <v>-4.4656520003862381E-2</v>
      </c>
      <c r="JU136" s="139">
        <v>111</v>
      </c>
      <c r="JV136" s="139">
        <v>356211.12753081147</v>
      </c>
      <c r="JW136" s="139">
        <v>293788.87246918853</v>
      </c>
      <c r="JX136" s="139">
        <v>1.7289394515475136</v>
      </c>
    </row>
    <row r="137" spans="2:284">
      <c r="B137" s="26">
        <v>352500</v>
      </c>
      <c r="C137" s="6">
        <v>3</v>
      </c>
      <c r="D137" s="6">
        <v>1</v>
      </c>
      <c r="E137" s="6">
        <v>1170</v>
      </c>
      <c r="F137" s="6">
        <v>8182</v>
      </c>
      <c r="G137" s="27">
        <v>7</v>
      </c>
      <c r="I137" s="55">
        <v>315000</v>
      </c>
      <c r="J137" s="6">
        <v>3</v>
      </c>
      <c r="K137" s="6">
        <v>1</v>
      </c>
      <c r="L137" s="6">
        <v>1480</v>
      </c>
      <c r="M137" s="6">
        <v>7500</v>
      </c>
      <c r="N137" s="27">
        <v>7</v>
      </c>
      <c r="P137" s="26">
        <v>280000</v>
      </c>
      <c r="Q137" s="57">
        <v>3</v>
      </c>
      <c r="R137" s="6">
        <v>1</v>
      </c>
      <c r="S137" s="6">
        <v>2080</v>
      </c>
      <c r="T137" s="6">
        <v>87991</v>
      </c>
      <c r="U137" s="27">
        <v>6</v>
      </c>
      <c r="W137" s="38">
        <v>385000</v>
      </c>
      <c r="X137" s="34">
        <v>4</v>
      </c>
      <c r="Y137" s="59">
        <v>1</v>
      </c>
      <c r="Z137" s="34">
        <v>1970</v>
      </c>
      <c r="AA137" s="34">
        <v>10358</v>
      </c>
      <c r="AB137" s="39">
        <v>8</v>
      </c>
      <c r="AD137" s="38">
        <v>305000</v>
      </c>
      <c r="AE137" s="34">
        <v>2</v>
      </c>
      <c r="AF137" s="34">
        <v>1</v>
      </c>
      <c r="AG137" s="34">
        <v>1290</v>
      </c>
      <c r="AH137" s="34">
        <v>3383</v>
      </c>
      <c r="AI137" s="62">
        <v>7</v>
      </c>
      <c r="AK137" s="38">
        <v>402500</v>
      </c>
      <c r="AL137" s="34">
        <v>4</v>
      </c>
      <c r="AM137" s="34">
        <v>1</v>
      </c>
      <c r="AN137" s="59">
        <v>1270</v>
      </c>
      <c r="AO137" s="34">
        <v>3630</v>
      </c>
      <c r="AP137" s="39">
        <v>7</v>
      </c>
      <c r="AS137" s="38">
        <v>455000</v>
      </c>
      <c r="AT137" s="34">
        <v>4</v>
      </c>
      <c r="AU137" s="34">
        <v>2</v>
      </c>
      <c r="AV137" s="34">
        <v>2380</v>
      </c>
      <c r="AW137" s="59">
        <v>4500</v>
      </c>
      <c r="AX137" s="39">
        <v>6</v>
      </c>
      <c r="BN137" s="38">
        <v>265000</v>
      </c>
      <c r="BO137" s="34">
        <v>2</v>
      </c>
      <c r="BP137" s="59">
        <v>1</v>
      </c>
      <c r="BQ137" s="34">
        <v>910</v>
      </c>
      <c r="BR137" s="34">
        <v>4600</v>
      </c>
      <c r="BS137" s="39">
        <v>5</v>
      </c>
      <c r="BU137" s="38">
        <v>265000</v>
      </c>
      <c r="BV137" s="34">
        <v>2</v>
      </c>
      <c r="BW137" s="59">
        <v>1</v>
      </c>
      <c r="BX137" s="34">
        <v>910</v>
      </c>
      <c r="BY137" s="34">
        <v>4600</v>
      </c>
      <c r="BZ137" s="39">
        <v>5</v>
      </c>
      <c r="CJ137" s="5"/>
      <c r="CK137" s="6"/>
      <c r="CL137" s="6"/>
      <c r="CM137" s="139" t="s">
        <v>111</v>
      </c>
      <c r="CN137" s="139">
        <v>89740140</v>
      </c>
      <c r="CO137" s="83"/>
      <c r="CP137" s="83"/>
      <c r="CQ137" s="83"/>
      <c r="CR137" s="6"/>
      <c r="CS137" s="139" t="s">
        <v>111</v>
      </c>
      <c r="CT137" s="139">
        <v>338573</v>
      </c>
      <c r="CU137" s="6"/>
      <c r="CV137" s="6"/>
      <c r="CW137" s="6"/>
      <c r="CX137" s="6"/>
      <c r="CY137" s="6"/>
      <c r="CZ137" s="7"/>
      <c r="DH137" s="5"/>
      <c r="DI137" s="6"/>
      <c r="DJ137" s="6"/>
      <c r="DK137" s="6"/>
      <c r="DL137" s="6"/>
      <c r="DM137" s="6"/>
      <c r="DN137" s="6"/>
      <c r="DO137" s="6"/>
      <c r="DP137" s="6"/>
      <c r="DQ137" s="6"/>
      <c r="DR137" s="6"/>
      <c r="DS137" s="6"/>
      <c r="DT137" s="6"/>
      <c r="DU137" s="6"/>
      <c r="DV137" s="6"/>
      <c r="DW137" s="6"/>
      <c r="DX137" s="6"/>
      <c r="DY137" s="6"/>
      <c r="DZ137" s="6"/>
      <c r="EA137" s="6"/>
      <c r="EB137" s="6"/>
      <c r="EC137" s="6"/>
      <c r="ED137" s="7"/>
      <c r="FJ137" s="100"/>
      <c r="FK137" s="89"/>
      <c r="FL137" s="89">
        <v>1480</v>
      </c>
      <c r="FM137" s="89">
        <v>315000</v>
      </c>
      <c r="FN137" s="145">
        <f t="shared" si="25"/>
        <v>-398.55999999999995</v>
      </c>
      <c r="FO137" s="145">
        <f t="shared" si="26"/>
        <v>158850.07359999995</v>
      </c>
      <c r="FP137" s="89">
        <f t="shared" si="22"/>
        <v>-140982.90000000002</v>
      </c>
      <c r="FQ137" s="89">
        <f t="shared" si="23"/>
        <v>19876178092.410007</v>
      </c>
      <c r="FR137" s="89">
        <f t="shared" si="24"/>
        <v>56190144.623999998</v>
      </c>
      <c r="FS137" s="89"/>
      <c r="FT137" s="89"/>
      <c r="FU137" s="89"/>
      <c r="FV137" s="139"/>
      <c r="FW137" s="139"/>
      <c r="FX137" s="139"/>
      <c r="FY137" s="139"/>
      <c r="GA137" s="139"/>
      <c r="GB137" s="139"/>
      <c r="GS137" s="139">
        <v>112</v>
      </c>
      <c r="GT137" s="139">
        <v>360422.73621763295</v>
      </c>
      <c r="GU137" s="139">
        <v>9527.263782367052</v>
      </c>
      <c r="GV137" s="139">
        <v>6.5385616057689083E-2</v>
      </c>
      <c r="HC137" s="139">
        <v>112</v>
      </c>
      <c r="HD137" s="139">
        <v>633094.93245299184</v>
      </c>
      <c r="HE137" s="139">
        <v>-68594.932452991838</v>
      </c>
      <c r="HF137" s="139">
        <v>-0.419948899679222</v>
      </c>
      <c r="HM137" s="139">
        <v>112</v>
      </c>
      <c r="HN137" s="139">
        <v>344486.16605410201</v>
      </c>
      <c r="HO137" s="139">
        <v>10513.83394589799</v>
      </c>
      <c r="HP137" s="139">
        <v>7.8321309046416904E-2</v>
      </c>
      <c r="HW137" s="139">
        <v>112</v>
      </c>
      <c r="HX137" s="139">
        <v>401197.77415803808</v>
      </c>
      <c r="HY137" s="139">
        <v>47802.225841961917</v>
      </c>
      <c r="HZ137" s="139">
        <v>0.28535367057775074</v>
      </c>
      <c r="JK137" s="139">
        <v>112</v>
      </c>
      <c r="JL137" s="139">
        <v>356663.3539338673</v>
      </c>
      <c r="JM137" s="139">
        <v>3286.6460661327001</v>
      </c>
      <c r="JN137" s="139">
        <v>2.4026154011050582E-2</v>
      </c>
      <c r="JU137" s="139">
        <v>112</v>
      </c>
      <c r="JV137" s="139">
        <v>499439.65769132593</v>
      </c>
      <c r="JW137" s="139">
        <v>150560.34230867407</v>
      </c>
      <c r="JX137" s="139">
        <v>0.88604348241019637</v>
      </c>
    </row>
    <row r="138" spans="2:284">
      <c r="B138" s="26">
        <v>885000</v>
      </c>
      <c r="C138" s="6">
        <v>4</v>
      </c>
      <c r="D138" s="6">
        <v>2</v>
      </c>
      <c r="E138" s="6">
        <v>4090</v>
      </c>
      <c r="F138" s="6">
        <v>11225</v>
      </c>
      <c r="G138" s="27">
        <v>10</v>
      </c>
      <c r="I138" s="55">
        <v>317000</v>
      </c>
      <c r="J138" s="6">
        <v>3</v>
      </c>
      <c r="K138" s="6">
        <v>2</v>
      </c>
      <c r="L138" s="6">
        <v>1760</v>
      </c>
      <c r="M138" s="6">
        <v>11410</v>
      </c>
      <c r="N138" s="27">
        <v>7</v>
      </c>
      <c r="P138" s="26">
        <v>280000</v>
      </c>
      <c r="Q138" s="57">
        <v>3</v>
      </c>
      <c r="R138" s="6">
        <v>1</v>
      </c>
      <c r="S138" s="6">
        <v>980</v>
      </c>
      <c r="T138" s="6">
        <v>7480</v>
      </c>
      <c r="U138" s="27">
        <v>6</v>
      </c>
      <c r="W138" s="38">
        <v>395000</v>
      </c>
      <c r="X138" s="34">
        <v>2</v>
      </c>
      <c r="Y138" s="59">
        <v>1</v>
      </c>
      <c r="Z138" s="34">
        <v>930</v>
      </c>
      <c r="AA138" s="34">
        <v>6380</v>
      </c>
      <c r="AB138" s="39">
        <v>7</v>
      </c>
      <c r="AD138" s="38">
        <v>306000</v>
      </c>
      <c r="AE138" s="34">
        <v>3</v>
      </c>
      <c r="AF138" s="34">
        <v>2</v>
      </c>
      <c r="AG138" s="34">
        <v>1870</v>
      </c>
      <c r="AH138" s="34">
        <v>5874</v>
      </c>
      <c r="AI138" s="62">
        <v>7</v>
      </c>
      <c r="AK138" s="38">
        <v>299500</v>
      </c>
      <c r="AL138" s="34">
        <v>3</v>
      </c>
      <c r="AM138" s="34">
        <v>1</v>
      </c>
      <c r="AN138" s="59">
        <v>1280</v>
      </c>
      <c r="AO138" s="34">
        <v>6726</v>
      </c>
      <c r="AP138" s="39">
        <v>6</v>
      </c>
      <c r="AS138" s="38">
        <v>600000</v>
      </c>
      <c r="AT138" s="34">
        <v>2</v>
      </c>
      <c r="AU138" s="34">
        <v>1</v>
      </c>
      <c r="AV138" s="34">
        <v>1410</v>
      </c>
      <c r="AW138" s="59">
        <v>4500</v>
      </c>
      <c r="AX138" s="39">
        <v>7</v>
      </c>
      <c r="BN138" s="38">
        <v>265000</v>
      </c>
      <c r="BO138" s="34">
        <v>3</v>
      </c>
      <c r="BP138" s="59">
        <v>1</v>
      </c>
      <c r="BQ138" s="34">
        <v>1000</v>
      </c>
      <c r="BR138" s="34">
        <v>9150</v>
      </c>
      <c r="BS138" s="39">
        <v>7</v>
      </c>
      <c r="BU138" s="38">
        <v>265000</v>
      </c>
      <c r="BV138" s="34">
        <v>3</v>
      </c>
      <c r="BW138" s="59">
        <v>1</v>
      </c>
      <c r="BX138" s="34">
        <v>1000</v>
      </c>
      <c r="BY138" s="34">
        <v>9150</v>
      </c>
      <c r="BZ138" s="39">
        <v>7</v>
      </c>
      <c r="CJ138" s="5"/>
      <c r="CK138" s="6"/>
      <c r="CL138" s="6"/>
      <c r="CM138" s="139" t="s">
        <v>112</v>
      </c>
      <c r="CN138" s="139">
        <v>233</v>
      </c>
      <c r="CO138" s="83"/>
      <c r="CP138" s="83"/>
      <c r="CQ138" s="83"/>
      <c r="CR138" s="6"/>
      <c r="CS138" s="139" t="s">
        <v>112</v>
      </c>
      <c r="CT138" s="139">
        <v>233</v>
      </c>
      <c r="CU138" s="6"/>
      <c r="CV138" s="6"/>
      <c r="CW138" s="6"/>
      <c r="CX138" s="6"/>
      <c r="CY138" s="6"/>
      <c r="CZ138" s="7"/>
      <c r="DH138" s="5"/>
      <c r="DI138" s="6"/>
      <c r="DJ138" s="6"/>
      <c r="DK138" s="6"/>
      <c r="DL138" s="6"/>
      <c r="DM138" s="6"/>
      <c r="DN138" s="6"/>
      <c r="DO138" s="6"/>
      <c r="DP138" s="6"/>
      <c r="DQ138" s="6"/>
      <c r="DR138" s="6"/>
      <c r="DS138" s="6"/>
      <c r="DT138" s="6"/>
      <c r="DU138" s="6"/>
      <c r="DV138" s="6"/>
      <c r="DW138" s="6"/>
      <c r="DX138" s="6"/>
      <c r="DY138" s="6"/>
      <c r="DZ138" s="6"/>
      <c r="EA138" s="6"/>
      <c r="EB138" s="6"/>
      <c r="EC138" s="6"/>
      <c r="ED138" s="7"/>
      <c r="FJ138" s="100"/>
      <c r="FK138" s="89"/>
      <c r="FL138" s="89">
        <v>1760</v>
      </c>
      <c r="FM138" s="89">
        <v>317000</v>
      </c>
      <c r="FN138" s="145">
        <f t="shared" si="25"/>
        <v>-118.55999999999995</v>
      </c>
      <c r="FO138" s="145">
        <f t="shared" si="26"/>
        <v>14056.473599999987</v>
      </c>
      <c r="FP138" s="89">
        <f t="shared" si="22"/>
        <v>-138982.90000000002</v>
      </c>
      <c r="FQ138" s="89">
        <f t="shared" si="23"/>
        <v>19316246492.410007</v>
      </c>
      <c r="FR138" s="89">
        <f t="shared" si="24"/>
        <v>16477812.623999994</v>
      </c>
      <c r="FS138" s="89"/>
      <c r="FT138" s="89"/>
      <c r="FU138" s="89"/>
      <c r="FV138" s="139"/>
      <c r="FW138" s="139"/>
      <c r="FX138" s="139"/>
      <c r="FY138" s="139"/>
      <c r="GA138" s="139"/>
      <c r="GB138" s="139"/>
      <c r="GS138" s="139">
        <v>113</v>
      </c>
      <c r="GT138" s="139">
        <v>311160.75371541956</v>
      </c>
      <c r="GU138" s="139">
        <v>58789.24628458044</v>
      </c>
      <c r="GV138" s="139">
        <v>0.40347062637216757</v>
      </c>
      <c r="HC138" s="139">
        <v>113</v>
      </c>
      <c r="HD138" s="139">
        <v>566766.18640985759</v>
      </c>
      <c r="HE138" s="139">
        <v>3183.8135901424102</v>
      </c>
      <c r="HF138" s="139">
        <v>1.9491804513115201E-2</v>
      </c>
      <c r="HM138" s="139">
        <v>113</v>
      </c>
      <c r="HN138" s="139">
        <v>418935.45580465777</v>
      </c>
      <c r="HO138" s="139">
        <v>-62935.455804657773</v>
      </c>
      <c r="HP138" s="139">
        <v>-0.4688287174229962</v>
      </c>
      <c r="HW138" s="139">
        <v>113</v>
      </c>
      <c r="HX138" s="139">
        <v>433915.22763977759</v>
      </c>
      <c r="HY138" s="139">
        <v>16084.772360222414</v>
      </c>
      <c r="HZ138" s="139">
        <v>9.6017470997510332E-2</v>
      </c>
      <c r="JK138" s="139">
        <v>113</v>
      </c>
      <c r="JL138" s="139">
        <v>445340.1907079519</v>
      </c>
      <c r="JM138" s="139">
        <v>-85340.190707951901</v>
      </c>
      <c r="JN138" s="139">
        <v>-0.62385682060810443</v>
      </c>
      <c r="JU138" s="139">
        <v>113</v>
      </c>
      <c r="JV138" s="139">
        <v>520857.00799570192</v>
      </c>
      <c r="JW138" s="139">
        <v>130142.99200429808</v>
      </c>
      <c r="JX138" s="139">
        <v>0.76588793621603801</v>
      </c>
    </row>
    <row r="139" spans="2:284">
      <c r="B139" s="26">
        <v>299500</v>
      </c>
      <c r="C139" s="6">
        <v>4</v>
      </c>
      <c r="D139" s="6">
        <v>2</v>
      </c>
      <c r="E139" s="6">
        <v>1600</v>
      </c>
      <c r="F139" s="6">
        <v>15312</v>
      </c>
      <c r="G139" s="27">
        <v>7</v>
      </c>
      <c r="I139" s="55">
        <v>317000</v>
      </c>
      <c r="J139" s="6">
        <v>3</v>
      </c>
      <c r="K139" s="6">
        <v>1</v>
      </c>
      <c r="L139" s="6">
        <v>1390</v>
      </c>
      <c r="M139" s="6">
        <v>8300</v>
      </c>
      <c r="N139" s="27">
        <v>7</v>
      </c>
      <c r="P139" s="26">
        <v>280000</v>
      </c>
      <c r="Q139" s="57">
        <v>3</v>
      </c>
      <c r="R139" s="6">
        <v>1</v>
      </c>
      <c r="S139" s="6">
        <v>1770</v>
      </c>
      <c r="T139" s="6">
        <v>8240</v>
      </c>
      <c r="U139" s="27">
        <v>7</v>
      </c>
      <c r="W139" s="38">
        <v>396000</v>
      </c>
      <c r="X139" s="34">
        <v>4</v>
      </c>
      <c r="Y139" s="59">
        <v>1</v>
      </c>
      <c r="Z139" s="34">
        <v>1970</v>
      </c>
      <c r="AA139" s="34">
        <v>12409</v>
      </c>
      <c r="AB139" s="39">
        <v>7</v>
      </c>
      <c r="AD139" s="38">
        <v>306888</v>
      </c>
      <c r="AE139" s="34">
        <v>2</v>
      </c>
      <c r="AF139" s="34">
        <v>1</v>
      </c>
      <c r="AG139" s="34">
        <v>1010</v>
      </c>
      <c r="AH139" s="34">
        <v>7719</v>
      </c>
      <c r="AI139" s="62">
        <v>7</v>
      </c>
      <c r="AK139" s="38">
        <v>239950</v>
      </c>
      <c r="AL139" s="34">
        <v>2</v>
      </c>
      <c r="AM139" s="34">
        <v>1</v>
      </c>
      <c r="AN139" s="59">
        <v>1280</v>
      </c>
      <c r="AO139" s="34">
        <v>5500</v>
      </c>
      <c r="AP139" s="39">
        <v>7</v>
      </c>
      <c r="AS139" s="38">
        <v>765000</v>
      </c>
      <c r="AT139" s="34">
        <v>4</v>
      </c>
      <c r="AU139" s="34">
        <v>2</v>
      </c>
      <c r="AV139" s="34">
        <v>2660</v>
      </c>
      <c r="AW139" s="59">
        <v>4500</v>
      </c>
      <c r="AX139" s="39">
        <v>8</v>
      </c>
      <c r="BN139" s="38">
        <v>267000</v>
      </c>
      <c r="BO139" s="34">
        <v>3</v>
      </c>
      <c r="BP139" s="59">
        <v>1</v>
      </c>
      <c r="BQ139" s="34">
        <v>1090</v>
      </c>
      <c r="BR139" s="34">
        <v>8160</v>
      </c>
      <c r="BS139" s="39">
        <v>7</v>
      </c>
      <c r="BU139" s="38">
        <v>267000</v>
      </c>
      <c r="BV139" s="34">
        <v>3</v>
      </c>
      <c r="BW139" s="59">
        <v>1</v>
      </c>
      <c r="BX139" s="34">
        <v>1090</v>
      </c>
      <c r="BY139" s="34">
        <v>8160</v>
      </c>
      <c r="BZ139" s="39">
        <v>7</v>
      </c>
      <c r="CJ139" s="5"/>
      <c r="CK139" s="6"/>
      <c r="CL139" s="6"/>
      <c r="CM139" s="139" t="s">
        <v>99</v>
      </c>
      <c r="CN139" s="139">
        <v>19453.305871176599</v>
      </c>
      <c r="CO139" s="83"/>
      <c r="CP139" s="83"/>
      <c r="CQ139" s="83"/>
      <c r="CR139" s="6"/>
      <c r="CS139" s="139" t="s">
        <v>99</v>
      </c>
      <c r="CT139" s="139">
        <v>59.392593616752578</v>
      </c>
      <c r="CU139" s="6"/>
      <c r="CV139" s="6"/>
      <c r="CW139" s="6"/>
      <c r="CX139" s="6"/>
      <c r="CY139" s="6"/>
      <c r="CZ139" s="7"/>
      <c r="DH139" s="5"/>
      <c r="DI139" s="6"/>
      <c r="DJ139" s="6"/>
      <c r="DK139" s="6"/>
      <c r="DL139" s="6"/>
      <c r="DM139" s="6"/>
      <c r="DN139" s="6"/>
      <c r="DO139" s="6"/>
      <c r="DP139" s="6"/>
      <c r="DQ139" s="6"/>
      <c r="DR139" s="6"/>
      <c r="DS139" s="6"/>
      <c r="DT139" s="6"/>
      <c r="DU139" s="6"/>
      <c r="DV139" s="6"/>
      <c r="DW139" s="6"/>
      <c r="DX139" s="6"/>
      <c r="DY139" s="6"/>
      <c r="DZ139" s="6"/>
      <c r="EA139" s="6"/>
      <c r="EB139" s="6"/>
      <c r="EC139" s="6"/>
      <c r="ED139" s="7"/>
      <c r="FJ139" s="100"/>
      <c r="FK139" s="89"/>
      <c r="FL139" s="89">
        <v>1390</v>
      </c>
      <c r="FM139" s="89">
        <v>317000</v>
      </c>
      <c r="FN139" s="145">
        <f t="shared" si="25"/>
        <v>-488.55999999999995</v>
      </c>
      <c r="FO139" s="145">
        <f t="shared" si="26"/>
        <v>238690.87359999993</v>
      </c>
      <c r="FP139" s="89">
        <f t="shared" si="22"/>
        <v>-138982.90000000002</v>
      </c>
      <c r="FQ139" s="89">
        <f t="shared" si="23"/>
        <v>19316246492.410007</v>
      </c>
      <c r="FR139" s="89">
        <f t="shared" si="24"/>
        <v>67901485.623999998</v>
      </c>
      <c r="FS139" s="89"/>
      <c r="FT139" s="89"/>
      <c r="FU139" s="89"/>
      <c r="FV139" s="139"/>
      <c r="FW139" s="139"/>
      <c r="FX139" s="139"/>
      <c r="FY139" s="139"/>
      <c r="GA139" s="139"/>
      <c r="GB139" s="139"/>
      <c r="GS139" s="139">
        <v>114</v>
      </c>
      <c r="GT139" s="139">
        <v>458946.70122205978</v>
      </c>
      <c r="GU139" s="139">
        <v>-88946.701222059783</v>
      </c>
      <c r="GV139" s="139">
        <v>-0.61044125454650089</v>
      </c>
      <c r="HC139" s="139">
        <v>114</v>
      </c>
      <c r="HD139" s="139">
        <v>686157.92928749928</v>
      </c>
      <c r="HE139" s="139">
        <v>-116157.92928749928</v>
      </c>
      <c r="HF139" s="139">
        <v>-0.71113700165433413</v>
      </c>
      <c r="HM139" s="139">
        <v>114</v>
      </c>
      <c r="HN139" s="139">
        <v>311728.47856385744</v>
      </c>
      <c r="HO139" s="139">
        <v>46271.521436142561</v>
      </c>
      <c r="HP139" s="139">
        <v>0.34469311091430738</v>
      </c>
      <c r="HW139" s="139">
        <v>114</v>
      </c>
      <c r="HX139" s="139">
        <v>420828.24624708178</v>
      </c>
      <c r="HY139" s="139">
        <v>29171.753752918215</v>
      </c>
      <c r="HZ139" s="139">
        <v>0.17413973646554032</v>
      </c>
      <c r="JK139" s="139">
        <v>114</v>
      </c>
      <c r="JL139" s="139">
        <v>347162.26427950111</v>
      </c>
      <c r="JM139" s="139">
        <v>13837.735720498895</v>
      </c>
      <c r="JN139" s="139">
        <v>0.10115709537782</v>
      </c>
      <c r="JU139" s="139">
        <v>114</v>
      </c>
      <c r="JV139" s="139">
        <v>456604.95708257391</v>
      </c>
      <c r="JW139" s="139">
        <v>197895.04291742609</v>
      </c>
      <c r="JX139" s="139">
        <v>1.1646068964082688</v>
      </c>
    </row>
    <row r="140" spans="2:284">
      <c r="B140" s="26">
        <v>660000</v>
      </c>
      <c r="C140" s="6">
        <v>4</v>
      </c>
      <c r="D140" s="6">
        <v>2</v>
      </c>
      <c r="E140" s="6">
        <v>2510</v>
      </c>
      <c r="F140" s="6">
        <v>4543</v>
      </c>
      <c r="G140" s="27">
        <v>8</v>
      </c>
      <c r="I140" s="55">
        <v>319950</v>
      </c>
      <c r="J140" s="6">
        <v>2</v>
      </c>
      <c r="K140" s="6">
        <v>1</v>
      </c>
      <c r="L140" s="6">
        <v>1240</v>
      </c>
      <c r="M140" s="6">
        <v>5500</v>
      </c>
      <c r="N140" s="27">
        <v>6</v>
      </c>
      <c r="P140" s="26">
        <v>283000</v>
      </c>
      <c r="Q140" s="57">
        <v>3</v>
      </c>
      <c r="R140" s="6">
        <v>1</v>
      </c>
      <c r="S140" s="6">
        <v>890</v>
      </c>
      <c r="T140" s="6">
        <v>8400</v>
      </c>
      <c r="U140" s="27">
        <v>6</v>
      </c>
      <c r="W140" s="38">
        <v>397950</v>
      </c>
      <c r="X140" s="34">
        <v>4</v>
      </c>
      <c r="Y140" s="59">
        <v>1</v>
      </c>
      <c r="Z140" s="34">
        <v>2360</v>
      </c>
      <c r="AA140" s="34">
        <v>8116</v>
      </c>
      <c r="AB140" s="39">
        <v>7</v>
      </c>
      <c r="AD140" s="38">
        <v>310000</v>
      </c>
      <c r="AE140" s="34">
        <v>3</v>
      </c>
      <c r="AF140" s="34">
        <v>1</v>
      </c>
      <c r="AG140" s="34">
        <v>1150</v>
      </c>
      <c r="AH140" s="34">
        <v>3323</v>
      </c>
      <c r="AI140" s="62">
        <v>7</v>
      </c>
      <c r="AK140" s="38">
        <v>368000</v>
      </c>
      <c r="AL140" s="34">
        <v>3</v>
      </c>
      <c r="AM140" s="34">
        <v>1</v>
      </c>
      <c r="AN140" s="59">
        <v>1280</v>
      </c>
      <c r="AO140" s="34">
        <v>9898</v>
      </c>
      <c r="AP140" s="39">
        <v>7</v>
      </c>
      <c r="AS140" s="38">
        <v>429950</v>
      </c>
      <c r="AT140" s="34">
        <v>4</v>
      </c>
      <c r="AU140" s="34">
        <v>2</v>
      </c>
      <c r="AV140" s="34">
        <v>2320</v>
      </c>
      <c r="AW140" s="59">
        <v>4524</v>
      </c>
      <c r="AX140" s="39">
        <v>8</v>
      </c>
      <c r="BN140" s="38">
        <v>267500</v>
      </c>
      <c r="BO140" s="34">
        <v>3</v>
      </c>
      <c r="BP140" s="59">
        <v>1</v>
      </c>
      <c r="BQ140" s="34">
        <v>1600</v>
      </c>
      <c r="BR140" s="34">
        <v>9072</v>
      </c>
      <c r="BS140" s="39">
        <v>7</v>
      </c>
      <c r="BU140" s="38">
        <v>267500</v>
      </c>
      <c r="BV140" s="34">
        <v>3</v>
      </c>
      <c r="BW140" s="59">
        <v>1</v>
      </c>
      <c r="BX140" s="34">
        <v>1600</v>
      </c>
      <c r="BY140" s="34">
        <v>9072</v>
      </c>
      <c r="BZ140" s="39">
        <v>7</v>
      </c>
      <c r="CJ140" s="5"/>
      <c r="CK140" s="6"/>
      <c r="CL140" s="6"/>
      <c r="CM140" s="6"/>
      <c r="CN140" s="6"/>
      <c r="CO140" s="83"/>
      <c r="CP140" s="83"/>
      <c r="CQ140" s="83"/>
      <c r="CR140" s="6"/>
      <c r="CS140" s="6"/>
      <c r="CT140" s="6"/>
      <c r="CU140" s="6"/>
      <c r="CV140" s="6"/>
      <c r="CW140" s="6"/>
      <c r="CX140" s="6"/>
      <c r="CY140" s="6"/>
      <c r="CZ140" s="7"/>
      <c r="DH140" s="5"/>
      <c r="DI140" s="6"/>
      <c r="DJ140" s="6"/>
      <c r="DK140" s="6"/>
      <c r="DL140" s="6"/>
      <c r="DM140" s="6"/>
      <c r="DN140" s="6"/>
      <c r="DO140" s="6"/>
      <c r="DP140" s="6"/>
      <c r="DQ140" s="6"/>
      <c r="DR140" s="6"/>
      <c r="DS140" s="6"/>
      <c r="DT140" s="6"/>
      <c r="DU140" s="6"/>
      <c r="DV140" s="6"/>
      <c r="DW140" s="6"/>
      <c r="DX140" s="6"/>
      <c r="DY140" s="6"/>
      <c r="DZ140" s="6"/>
      <c r="EA140" s="6"/>
      <c r="EB140" s="6"/>
      <c r="EC140" s="6"/>
      <c r="ED140" s="7"/>
      <c r="FJ140" s="100"/>
      <c r="FK140" s="89"/>
      <c r="FL140" s="89">
        <v>1240</v>
      </c>
      <c r="FM140" s="89">
        <v>319950</v>
      </c>
      <c r="FN140" s="145">
        <f t="shared" si="25"/>
        <v>-638.55999999999995</v>
      </c>
      <c r="FO140" s="145">
        <f t="shared" si="26"/>
        <v>407758.87359999993</v>
      </c>
      <c r="FP140" s="89">
        <f t="shared" si="22"/>
        <v>-136032.90000000002</v>
      </c>
      <c r="FQ140" s="89">
        <f t="shared" si="23"/>
        <v>18504949882.410007</v>
      </c>
      <c r="FR140" s="89">
        <f t="shared" si="24"/>
        <v>86865168.624000013</v>
      </c>
      <c r="FS140" s="89"/>
      <c r="FT140" s="89"/>
      <c r="FU140" s="89"/>
      <c r="FV140" s="139"/>
      <c r="FW140" s="139"/>
      <c r="FX140" s="139"/>
      <c r="FY140" s="139"/>
      <c r="GA140" s="139"/>
      <c r="GB140" s="139"/>
      <c r="GS140" s="139">
        <v>115</v>
      </c>
      <c r="GT140" s="139">
        <v>510179.16302436177</v>
      </c>
      <c r="GU140" s="139">
        <v>-135179.16302436177</v>
      </c>
      <c r="GV140" s="139">
        <v>-0.92773466279682271</v>
      </c>
      <c r="HC140" s="139">
        <v>115</v>
      </c>
      <c r="HD140" s="139">
        <v>657968.21221916727</v>
      </c>
      <c r="HE140" s="139">
        <v>-77968.212219167268</v>
      </c>
      <c r="HF140" s="139">
        <v>-0.47733358369926143</v>
      </c>
      <c r="HM140" s="139">
        <v>115</v>
      </c>
      <c r="HN140" s="139">
        <v>340019.20866906864</v>
      </c>
      <c r="HO140" s="139">
        <v>17980.791330931359</v>
      </c>
      <c r="HP140" s="139">
        <v>0.13394534495938601</v>
      </c>
      <c r="HW140" s="139">
        <v>115</v>
      </c>
      <c r="HX140" s="139">
        <v>339034.61254273308</v>
      </c>
      <c r="HY140" s="139">
        <v>115965.38745726692</v>
      </c>
      <c r="HZ140" s="139">
        <v>0.69225121608989981</v>
      </c>
      <c r="JK140" s="139">
        <v>115</v>
      </c>
      <c r="JL140" s="139">
        <v>398890.41906438378</v>
      </c>
      <c r="JM140" s="139">
        <v>-33890.419064383779</v>
      </c>
      <c r="JN140" s="139">
        <v>-0.24774691632617474</v>
      </c>
      <c r="JU140" s="139">
        <v>115</v>
      </c>
      <c r="JV140" s="139">
        <v>585109.05890882993</v>
      </c>
      <c r="JW140" s="139">
        <v>71890.941091170069</v>
      </c>
      <c r="JX140" s="139">
        <v>0.4230762152996036</v>
      </c>
    </row>
    <row r="141" spans="2:284">
      <c r="B141" s="26">
        <v>615000</v>
      </c>
      <c r="C141" s="6">
        <v>3</v>
      </c>
      <c r="D141" s="6">
        <v>1</v>
      </c>
      <c r="E141" s="6">
        <v>1720</v>
      </c>
      <c r="F141" s="6">
        <v>4080</v>
      </c>
      <c r="G141" s="27">
        <v>7</v>
      </c>
      <c r="I141" s="55">
        <v>319950</v>
      </c>
      <c r="J141" s="6">
        <v>2</v>
      </c>
      <c r="K141" s="6">
        <v>1</v>
      </c>
      <c r="L141" s="6">
        <v>920</v>
      </c>
      <c r="M141" s="6">
        <v>8341</v>
      </c>
      <c r="N141" s="27">
        <v>7</v>
      </c>
      <c r="P141" s="26">
        <v>285000</v>
      </c>
      <c r="Q141" s="57">
        <v>3</v>
      </c>
      <c r="R141" s="6">
        <v>1</v>
      </c>
      <c r="S141" s="6">
        <v>1600</v>
      </c>
      <c r="T141" s="6">
        <v>7500</v>
      </c>
      <c r="U141" s="27">
        <v>7</v>
      </c>
      <c r="W141" s="38">
        <v>398000</v>
      </c>
      <c r="X141" s="34">
        <v>3</v>
      </c>
      <c r="Y141" s="59">
        <v>1</v>
      </c>
      <c r="Z141" s="34">
        <v>1480</v>
      </c>
      <c r="AA141" s="34">
        <v>6550</v>
      </c>
      <c r="AB141" s="39">
        <v>6</v>
      </c>
      <c r="AD141" s="38">
        <v>310000</v>
      </c>
      <c r="AE141" s="34">
        <v>3</v>
      </c>
      <c r="AF141" s="34">
        <v>1</v>
      </c>
      <c r="AG141" s="34">
        <v>1210</v>
      </c>
      <c r="AH141" s="34">
        <v>7649</v>
      </c>
      <c r="AI141" s="62">
        <v>7</v>
      </c>
      <c r="AK141" s="38">
        <v>405000</v>
      </c>
      <c r="AL141" s="34">
        <v>3</v>
      </c>
      <c r="AM141" s="34">
        <v>1</v>
      </c>
      <c r="AN141" s="59">
        <v>1280</v>
      </c>
      <c r="AO141" s="34">
        <v>9600</v>
      </c>
      <c r="AP141" s="39">
        <v>7</v>
      </c>
      <c r="AS141" s="38">
        <v>660000</v>
      </c>
      <c r="AT141" s="34">
        <v>4</v>
      </c>
      <c r="AU141" s="34">
        <v>2</v>
      </c>
      <c r="AV141" s="34">
        <v>2510</v>
      </c>
      <c r="AW141" s="59">
        <v>4543</v>
      </c>
      <c r="AX141" s="39">
        <v>8</v>
      </c>
      <c r="BN141" s="38">
        <v>268500</v>
      </c>
      <c r="BO141" s="34">
        <v>4</v>
      </c>
      <c r="BP141" s="59">
        <v>1</v>
      </c>
      <c r="BQ141" s="34">
        <v>1420</v>
      </c>
      <c r="BR141" s="34">
        <v>7500</v>
      </c>
      <c r="BS141" s="39">
        <v>7</v>
      </c>
      <c r="BU141" s="38">
        <v>268500</v>
      </c>
      <c r="BV141" s="34">
        <v>4</v>
      </c>
      <c r="BW141" s="59">
        <v>1</v>
      </c>
      <c r="BX141" s="34">
        <v>1420</v>
      </c>
      <c r="BY141" s="34">
        <v>7500</v>
      </c>
      <c r="BZ141" s="39">
        <v>7</v>
      </c>
      <c r="CJ141" s="5"/>
      <c r="CK141" s="6"/>
      <c r="CL141" s="6"/>
      <c r="CM141" s="6"/>
      <c r="CN141" s="6"/>
      <c r="CO141" s="83"/>
      <c r="CP141" s="83"/>
      <c r="CQ141" s="83"/>
      <c r="CR141" s="6"/>
      <c r="CS141" s="6"/>
      <c r="CT141" s="6"/>
      <c r="CU141" s="6"/>
      <c r="CV141" s="6"/>
      <c r="CW141" s="6"/>
      <c r="CX141" s="6"/>
      <c r="CY141" s="6"/>
      <c r="CZ141" s="7"/>
      <c r="DH141" s="5"/>
      <c r="DI141" s="6"/>
      <c r="DJ141" s="6"/>
      <c r="DK141" s="6"/>
      <c r="DL141" s="6"/>
      <c r="DM141" s="6"/>
      <c r="DN141" s="6"/>
      <c r="DO141" s="6"/>
      <c r="DP141" s="6"/>
      <c r="DQ141" s="6"/>
      <c r="DR141" s="6"/>
      <c r="DS141" s="6"/>
      <c r="DT141" s="6"/>
      <c r="DU141" s="6"/>
      <c r="DV141" s="6"/>
      <c r="DW141" s="6"/>
      <c r="DX141" s="6"/>
      <c r="DY141" s="6"/>
      <c r="DZ141" s="6"/>
      <c r="EA141" s="6"/>
      <c r="EB141" s="6"/>
      <c r="EC141" s="6"/>
      <c r="ED141" s="7"/>
      <c r="FJ141" s="100"/>
      <c r="FK141" s="89"/>
      <c r="FL141" s="89">
        <v>920</v>
      </c>
      <c r="FM141" s="89">
        <v>319950</v>
      </c>
      <c r="FN141" s="145">
        <f t="shared" si="25"/>
        <v>-958.56</v>
      </c>
      <c r="FO141" s="145">
        <f t="shared" si="26"/>
        <v>918837.27359999984</v>
      </c>
      <c r="FP141" s="89">
        <f t="shared" si="22"/>
        <v>-136032.90000000002</v>
      </c>
      <c r="FQ141" s="89">
        <f t="shared" si="23"/>
        <v>18504949882.410007</v>
      </c>
      <c r="FR141" s="89">
        <f t="shared" si="24"/>
        <v>130395696.62400001</v>
      </c>
      <c r="FS141" s="89"/>
      <c r="FT141" s="89"/>
      <c r="FU141" s="89"/>
      <c r="FV141" s="139"/>
      <c r="FW141" s="139"/>
      <c r="FX141" s="139"/>
      <c r="FY141" s="139"/>
      <c r="GA141" s="139"/>
      <c r="GB141" s="139"/>
      <c r="GS141" s="139">
        <v>116</v>
      </c>
      <c r="GT141" s="139">
        <v>395891.36361922661</v>
      </c>
      <c r="GU141" s="139">
        <v>-19891.363619226613</v>
      </c>
      <c r="GV141" s="139">
        <v>-0.13651443837188468</v>
      </c>
      <c r="HC141" s="139">
        <v>116</v>
      </c>
      <c r="HD141" s="139">
        <v>495462.78441348829</v>
      </c>
      <c r="HE141" s="139">
        <v>100537.21558651171</v>
      </c>
      <c r="HF141" s="139">
        <v>0.61550455044623098</v>
      </c>
      <c r="HM141" s="139">
        <v>116</v>
      </c>
      <c r="HN141" s="139">
        <v>353420.08082416869</v>
      </c>
      <c r="HO141" s="139">
        <v>6529.91917583131</v>
      </c>
      <c r="HP141" s="139">
        <v>4.8643703186690042E-2</v>
      </c>
      <c r="HW141" s="139">
        <v>116</v>
      </c>
      <c r="HX141" s="139">
        <v>695654.85549369338</v>
      </c>
      <c r="HY141" s="139">
        <v>-240654.85549369338</v>
      </c>
      <c r="HZ141" s="139">
        <v>-1.4365805179139153</v>
      </c>
      <c r="JK141" s="139">
        <v>116</v>
      </c>
      <c r="JL141" s="139">
        <v>360886.06044691894</v>
      </c>
      <c r="JM141" s="139">
        <v>7113.939553081058</v>
      </c>
      <c r="JN141" s="139">
        <v>5.2004567540412744E-2</v>
      </c>
      <c r="JU141" s="139">
        <v>116</v>
      </c>
      <c r="JV141" s="139">
        <v>700227.31679485086</v>
      </c>
      <c r="JW141" s="139">
        <v>-40227.316794850864</v>
      </c>
      <c r="JX141" s="139">
        <v>-0.23673665531294669</v>
      </c>
    </row>
    <row r="142" spans="2:284">
      <c r="B142" s="26">
        <v>350000</v>
      </c>
      <c r="C142" s="6">
        <v>3</v>
      </c>
      <c r="D142" s="6">
        <v>1</v>
      </c>
      <c r="E142" s="6">
        <v>1180</v>
      </c>
      <c r="F142" s="6">
        <v>7455</v>
      </c>
      <c r="G142" s="27">
        <v>7</v>
      </c>
      <c r="I142" s="55">
        <v>320000</v>
      </c>
      <c r="J142" s="6">
        <v>3</v>
      </c>
      <c r="K142" s="6">
        <v>1</v>
      </c>
      <c r="L142" s="6">
        <v>1400</v>
      </c>
      <c r="M142" s="6">
        <v>9000</v>
      </c>
      <c r="N142" s="27">
        <v>7</v>
      </c>
      <c r="P142" s="26">
        <v>287000</v>
      </c>
      <c r="Q142" s="57">
        <v>3</v>
      </c>
      <c r="R142" s="6">
        <v>1</v>
      </c>
      <c r="S142" s="6">
        <v>1150</v>
      </c>
      <c r="T142" s="6">
        <v>11475</v>
      </c>
      <c r="U142" s="27">
        <v>7</v>
      </c>
      <c r="W142" s="38">
        <v>399888</v>
      </c>
      <c r="X142" s="34">
        <v>4</v>
      </c>
      <c r="Y142" s="59">
        <v>1</v>
      </c>
      <c r="Z142" s="34">
        <v>2370</v>
      </c>
      <c r="AA142" s="34">
        <v>30200</v>
      </c>
      <c r="AB142" s="39">
        <v>7</v>
      </c>
      <c r="AD142" s="38">
        <v>312000</v>
      </c>
      <c r="AE142" s="34">
        <v>4</v>
      </c>
      <c r="AF142" s="34">
        <v>2</v>
      </c>
      <c r="AG142" s="34">
        <v>1890</v>
      </c>
      <c r="AH142" s="34">
        <v>8362</v>
      </c>
      <c r="AI142" s="62">
        <v>7</v>
      </c>
      <c r="AK142" s="38">
        <v>305000</v>
      </c>
      <c r="AL142" s="34">
        <v>2</v>
      </c>
      <c r="AM142" s="34">
        <v>1</v>
      </c>
      <c r="AN142" s="59">
        <v>1290</v>
      </c>
      <c r="AO142" s="34">
        <v>3383</v>
      </c>
      <c r="AP142" s="39">
        <v>7</v>
      </c>
      <c r="AS142" s="38">
        <v>265000</v>
      </c>
      <c r="AT142" s="34">
        <v>2</v>
      </c>
      <c r="AU142" s="34">
        <v>1</v>
      </c>
      <c r="AV142" s="34">
        <v>910</v>
      </c>
      <c r="AW142" s="59">
        <v>4600</v>
      </c>
      <c r="AX142" s="39">
        <v>5</v>
      </c>
      <c r="BN142" s="38">
        <v>270000</v>
      </c>
      <c r="BO142" s="34">
        <v>3</v>
      </c>
      <c r="BP142" s="59">
        <v>1</v>
      </c>
      <c r="BQ142" s="34">
        <v>1390</v>
      </c>
      <c r="BR142" s="34">
        <v>9000</v>
      </c>
      <c r="BS142" s="39">
        <v>7</v>
      </c>
      <c r="BU142" s="38">
        <v>270000</v>
      </c>
      <c r="BV142" s="34">
        <v>3</v>
      </c>
      <c r="BW142" s="59">
        <v>1</v>
      </c>
      <c r="BX142" s="34">
        <v>1390</v>
      </c>
      <c r="BY142" s="34">
        <v>9000</v>
      </c>
      <c r="BZ142" s="39">
        <v>7</v>
      </c>
      <c r="CJ142" s="5"/>
      <c r="CK142" s="6"/>
      <c r="CL142" s="6"/>
      <c r="CM142" s="140" t="s">
        <v>119</v>
      </c>
      <c r="CN142" s="140"/>
      <c r="CO142" s="83"/>
      <c r="CP142" s="83"/>
      <c r="CQ142" s="83"/>
      <c r="CR142" s="6"/>
      <c r="CS142" s="140" t="s">
        <v>131</v>
      </c>
      <c r="CT142" s="140"/>
      <c r="CU142" s="6"/>
      <c r="CV142" s="6"/>
      <c r="CW142" s="6"/>
      <c r="CX142" s="6"/>
      <c r="CY142" s="6"/>
      <c r="CZ142" s="7"/>
      <c r="DH142" s="5"/>
      <c r="DI142" s="6"/>
      <c r="DJ142" s="6"/>
      <c r="DK142" s="6"/>
      <c r="DL142" s="6"/>
      <c r="DM142" s="6"/>
      <c r="DN142" s="6"/>
      <c r="DO142" s="6"/>
      <c r="DP142" s="6"/>
      <c r="DQ142" s="6"/>
      <c r="DR142" s="6"/>
      <c r="DS142" s="6"/>
      <c r="DT142" s="6"/>
      <c r="DU142" s="6"/>
      <c r="DV142" s="6"/>
      <c r="DW142" s="6"/>
      <c r="DX142" s="6"/>
      <c r="DY142" s="6"/>
      <c r="DZ142" s="6"/>
      <c r="EA142" s="6"/>
      <c r="EB142" s="6"/>
      <c r="EC142" s="6"/>
      <c r="ED142" s="7"/>
      <c r="FJ142" s="100"/>
      <c r="FK142" s="89"/>
      <c r="FL142" s="89">
        <v>1400</v>
      </c>
      <c r="FM142" s="89">
        <v>320000</v>
      </c>
      <c r="FN142" s="145">
        <f t="shared" si="25"/>
        <v>-478.55999999999995</v>
      </c>
      <c r="FO142" s="145">
        <f t="shared" si="26"/>
        <v>229019.67359999995</v>
      </c>
      <c r="FP142" s="89">
        <f t="shared" si="22"/>
        <v>-135982.90000000002</v>
      </c>
      <c r="FQ142" s="89">
        <f t="shared" si="23"/>
        <v>18491349092.410007</v>
      </c>
      <c r="FR142" s="89">
        <f t="shared" si="24"/>
        <v>65075976.624000005</v>
      </c>
      <c r="FS142" s="89"/>
      <c r="FT142" s="89"/>
      <c r="FU142" s="89"/>
      <c r="FV142" s="139"/>
      <c r="FW142" s="139"/>
      <c r="FX142" s="139"/>
      <c r="FY142" s="139"/>
      <c r="GA142" s="139"/>
      <c r="GB142" s="139"/>
      <c r="GS142" s="139">
        <v>117</v>
      </c>
      <c r="GT142" s="139">
        <v>433330.47032090882</v>
      </c>
      <c r="GU142" s="139">
        <v>-54070.470320908818</v>
      </c>
      <c r="GV142" s="139">
        <v>-0.37108566459605646</v>
      </c>
      <c r="HC142" s="139">
        <v>117</v>
      </c>
      <c r="HD142" s="139">
        <v>470589.50464731292</v>
      </c>
      <c r="HE142" s="139">
        <v>128410.49535268708</v>
      </c>
      <c r="HF142" s="139">
        <v>0.7861491265055216</v>
      </c>
      <c r="HM142" s="139">
        <v>117</v>
      </c>
      <c r="HN142" s="139">
        <v>436803.28534479119</v>
      </c>
      <c r="HO142" s="139">
        <v>-76803.285344791191</v>
      </c>
      <c r="HP142" s="139">
        <v>-0.57213513911511193</v>
      </c>
      <c r="HW142" s="139">
        <v>117</v>
      </c>
      <c r="HX142" s="139">
        <v>535339.33343316999</v>
      </c>
      <c r="HY142" s="139">
        <v>-80339.333433169988</v>
      </c>
      <c r="HZ142" s="139">
        <v>-0.4795827659305491</v>
      </c>
      <c r="JK142" s="139">
        <v>117</v>
      </c>
      <c r="JL142" s="139">
        <v>369331.47347302223</v>
      </c>
      <c r="JM142" s="139">
        <v>618.52652697777376</v>
      </c>
      <c r="JN142" s="139">
        <v>4.5215740600187317E-3</v>
      </c>
      <c r="JU142" s="139">
        <v>117</v>
      </c>
      <c r="JV142" s="139">
        <v>554321.61784628942</v>
      </c>
      <c r="JW142" s="139">
        <v>105678.38215371058</v>
      </c>
      <c r="JX142" s="139">
        <v>0.62191437866805876</v>
      </c>
    </row>
    <row r="143" spans="2:284">
      <c r="B143" s="26">
        <v>690000</v>
      </c>
      <c r="C143" s="6">
        <v>3</v>
      </c>
      <c r="D143" s="6">
        <v>2</v>
      </c>
      <c r="E143" s="6">
        <v>2430</v>
      </c>
      <c r="F143" s="6">
        <v>8327</v>
      </c>
      <c r="G143" s="27">
        <v>9</v>
      </c>
      <c r="I143" s="55">
        <v>320000</v>
      </c>
      <c r="J143" s="6">
        <v>4</v>
      </c>
      <c r="K143" s="6">
        <v>2</v>
      </c>
      <c r="L143" s="6">
        <v>2610</v>
      </c>
      <c r="M143" s="6">
        <v>9077</v>
      </c>
      <c r="N143" s="27">
        <v>8</v>
      </c>
      <c r="P143" s="26">
        <v>288400</v>
      </c>
      <c r="Q143" s="57">
        <v>3</v>
      </c>
      <c r="R143" s="6">
        <v>2</v>
      </c>
      <c r="S143" s="6">
        <v>1870</v>
      </c>
      <c r="T143" s="6">
        <v>3230</v>
      </c>
      <c r="U143" s="27">
        <v>7</v>
      </c>
      <c r="W143" s="38">
        <v>399950</v>
      </c>
      <c r="X143" s="34">
        <v>3</v>
      </c>
      <c r="Y143" s="59">
        <v>1</v>
      </c>
      <c r="Z143" s="34">
        <v>1720</v>
      </c>
      <c r="AA143" s="34">
        <v>8910</v>
      </c>
      <c r="AB143" s="39">
        <v>7</v>
      </c>
      <c r="AD143" s="38">
        <v>313100</v>
      </c>
      <c r="AE143" s="34">
        <v>4</v>
      </c>
      <c r="AF143" s="34">
        <v>2</v>
      </c>
      <c r="AG143" s="34">
        <v>2660</v>
      </c>
      <c r="AH143" s="34">
        <v>9030</v>
      </c>
      <c r="AI143" s="62">
        <v>7</v>
      </c>
      <c r="AK143" s="38">
        <v>600000</v>
      </c>
      <c r="AL143" s="34">
        <v>2</v>
      </c>
      <c r="AM143" s="34">
        <v>1</v>
      </c>
      <c r="AN143" s="59">
        <v>1290</v>
      </c>
      <c r="AO143" s="34">
        <v>4636</v>
      </c>
      <c r="AP143" s="39">
        <v>7</v>
      </c>
      <c r="AS143" s="38">
        <v>522000</v>
      </c>
      <c r="AT143" s="34">
        <v>3</v>
      </c>
      <c r="AU143" s="34">
        <v>1</v>
      </c>
      <c r="AV143" s="34">
        <v>1230</v>
      </c>
      <c r="AW143" s="59">
        <v>4600</v>
      </c>
      <c r="AX143" s="39">
        <v>7</v>
      </c>
      <c r="BN143" s="38">
        <v>273000</v>
      </c>
      <c r="BO143" s="34">
        <v>3</v>
      </c>
      <c r="BP143" s="59">
        <v>1</v>
      </c>
      <c r="BQ143" s="34">
        <v>1560</v>
      </c>
      <c r="BR143" s="34">
        <v>7800</v>
      </c>
      <c r="BS143" s="39">
        <v>7</v>
      </c>
      <c r="BU143" s="38">
        <v>273000</v>
      </c>
      <c r="BV143" s="34">
        <v>3</v>
      </c>
      <c r="BW143" s="59">
        <v>1</v>
      </c>
      <c r="BX143" s="34">
        <v>1560</v>
      </c>
      <c r="BY143" s="34">
        <v>7800</v>
      </c>
      <c r="BZ143" s="39">
        <v>7</v>
      </c>
      <c r="CJ143" s="5"/>
      <c r="CK143" s="6"/>
      <c r="CL143" s="6"/>
      <c r="CM143" s="139"/>
      <c r="CN143" s="139"/>
      <c r="CO143" s="83"/>
      <c r="CP143" s="83"/>
      <c r="CQ143" s="83"/>
      <c r="CR143" s="6"/>
      <c r="CS143" s="139"/>
      <c r="CT143" s="139"/>
      <c r="CU143" s="6"/>
      <c r="CV143" s="6"/>
      <c r="CW143" s="6"/>
      <c r="CX143" s="6"/>
      <c r="CY143" s="6"/>
      <c r="CZ143" s="7"/>
      <c r="DH143" s="5"/>
      <c r="DI143" s="6"/>
      <c r="DJ143" s="6"/>
      <c r="DK143" s="6"/>
      <c r="DL143" s="6"/>
      <c r="DM143" s="6"/>
      <c r="DN143" s="6"/>
      <c r="DO143" s="6"/>
      <c r="DP143" s="6"/>
      <c r="DQ143" s="6"/>
      <c r="DR143" s="6"/>
      <c r="DS143" s="6"/>
      <c r="DT143" s="6"/>
      <c r="DU143" s="6"/>
      <c r="DV143" s="6"/>
      <c r="DW143" s="6"/>
      <c r="DX143" s="6"/>
      <c r="DY143" s="6"/>
      <c r="DZ143" s="6"/>
      <c r="EA143" s="6"/>
      <c r="EB143" s="6"/>
      <c r="EC143" s="6"/>
      <c r="ED143" s="7"/>
      <c r="FJ143" s="100"/>
      <c r="FK143" s="89"/>
      <c r="FL143" s="89">
        <v>2610</v>
      </c>
      <c r="FM143" s="89">
        <v>320000</v>
      </c>
      <c r="FN143" s="145">
        <f t="shared" si="25"/>
        <v>731.44</v>
      </c>
      <c r="FO143" s="145">
        <f t="shared" si="26"/>
        <v>535004.47360000003</v>
      </c>
      <c r="FP143" s="89">
        <f t="shared" si="22"/>
        <v>-135982.90000000002</v>
      </c>
      <c r="FQ143" s="89">
        <f t="shared" si="23"/>
        <v>18491349092.410007</v>
      </c>
      <c r="FR143" s="89">
        <f t="shared" si="24"/>
        <v>-99463332.376000032</v>
      </c>
      <c r="FS143" s="89"/>
      <c r="FT143" s="89"/>
      <c r="FU143" s="89"/>
      <c r="FV143" s="139"/>
      <c r="FW143" s="139"/>
      <c r="FX143" s="139"/>
      <c r="FY143" s="139"/>
      <c r="GA143" s="139"/>
      <c r="GB143" s="139"/>
      <c r="GS143" s="139">
        <v>118</v>
      </c>
      <c r="GT143" s="139">
        <v>500326.76652391907</v>
      </c>
      <c r="GU143" s="139">
        <v>-120826.76652391907</v>
      </c>
      <c r="GV143" s="139">
        <v>-0.82923415850486415</v>
      </c>
      <c r="HC143" s="139">
        <v>118</v>
      </c>
      <c r="HD143" s="139">
        <v>601588.77808250312</v>
      </c>
      <c r="HE143" s="139">
        <v>8411.2219174968777</v>
      </c>
      <c r="HF143" s="139">
        <v>5.1494815475345006E-2</v>
      </c>
      <c r="HM143" s="139">
        <v>118</v>
      </c>
      <c r="HN143" s="139">
        <v>340019.20866906864</v>
      </c>
      <c r="HO143" s="139">
        <v>20980.791330931359</v>
      </c>
      <c r="HP143" s="139">
        <v>0.15629341782684106</v>
      </c>
      <c r="HW143" s="139">
        <v>118</v>
      </c>
      <c r="HX143" s="139">
        <v>383693.93654530752</v>
      </c>
      <c r="HY143" s="139">
        <v>76306.063454692485</v>
      </c>
      <c r="HZ143" s="139">
        <v>0.45550630562942002</v>
      </c>
      <c r="JK143" s="139">
        <v>118</v>
      </c>
      <c r="JL143" s="139">
        <v>342939.55776644946</v>
      </c>
      <c r="JM143" s="139">
        <v>27010.442233550537</v>
      </c>
      <c r="JN143" s="139">
        <v>0.19745267118874135</v>
      </c>
      <c r="JU143" s="139">
        <v>118</v>
      </c>
      <c r="JV143" s="139">
        <v>475345.13859890297</v>
      </c>
      <c r="JW143" s="139">
        <v>192154.86140109703</v>
      </c>
      <c r="JX143" s="139">
        <v>1.1308260857219623</v>
      </c>
    </row>
    <row r="144" spans="2:284">
      <c r="B144" s="26">
        <v>287000</v>
      </c>
      <c r="C144" s="6">
        <v>3</v>
      </c>
      <c r="D144" s="6">
        <v>1</v>
      </c>
      <c r="E144" s="6">
        <v>1150</v>
      </c>
      <c r="F144" s="6">
        <v>11475</v>
      </c>
      <c r="G144" s="27">
        <v>7</v>
      </c>
      <c r="I144" s="55">
        <v>320000</v>
      </c>
      <c r="J144" s="6">
        <v>4</v>
      </c>
      <c r="K144" s="6">
        <v>2</v>
      </c>
      <c r="L144" s="6">
        <v>2223</v>
      </c>
      <c r="M144" s="6">
        <v>5780</v>
      </c>
      <c r="N144" s="27">
        <v>8</v>
      </c>
      <c r="P144" s="26">
        <v>289950</v>
      </c>
      <c r="Q144" s="57">
        <v>3</v>
      </c>
      <c r="R144" s="6">
        <v>2</v>
      </c>
      <c r="S144" s="6">
        <v>2099</v>
      </c>
      <c r="T144" s="6">
        <v>4275</v>
      </c>
      <c r="U144" s="27">
        <v>7</v>
      </c>
      <c r="W144" s="38">
        <v>400000</v>
      </c>
      <c r="X144" s="34">
        <v>2</v>
      </c>
      <c r="Y144" s="59">
        <v>1</v>
      </c>
      <c r="Z144" s="34">
        <v>1470</v>
      </c>
      <c r="AA144" s="34">
        <v>6120</v>
      </c>
      <c r="AB144" s="39">
        <v>7</v>
      </c>
      <c r="AD144" s="38">
        <v>314950</v>
      </c>
      <c r="AE144" s="34">
        <v>3</v>
      </c>
      <c r="AF144" s="34">
        <v>2</v>
      </c>
      <c r="AG144" s="34">
        <v>1654</v>
      </c>
      <c r="AH144" s="34">
        <v>8479</v>
      </c>
      <c r="AI144" s="62">
        <v>7</v>
      </c>
      <c r="AK144" s="38">
        <v>195000</v>
      </c>
      <c r="AL144" s="34">
        <v>2</v>
      </c>
      <c r="AM144" s="34">
        <v>1</v>
      </c>
      <c r="AN144" s="59">
        <v>1290</v>
      </c>
      <c r="AO144" s="34">
        <v>1624</v>
      </c>
      <c r="AP144" s="39">
        <v>8</v>
      </c>
      <c r="AS144" s="38">
        <v>572500</v>
      </c>
      <c r="AT144" s="34">
        <v>3</v>
      </c>
      <c r="AU144" s="34">
        <v>1</v>
      </c>
      <c r="AV144" s="34">
        <v>1590</v>
      </c>
      <c r="AW144" s="59">
        <v>4600</v>
      </c>
      <c r="AX144" s="39">
        <v>7</v>
      </c>
      <c r="BN144" s="38">
        <v>273148</v>
      </c>
      <c r="BO144" s="34">
        <v>3</v>
      </c>
      <c r="BP144" s="59">
        <v>1</v>
      </c>
      <c r="BQ144" s="34">
        <v>1710</v>
      </c>
      <c r="BR144" s="34">
        <v>7210</v>
      </c>
      <c r="BS144" s="39">
        <v>7</v>
      </c>
      <c r="BU144" s="38">
        <v>273148</v>
      </c>
      <c r="BV144" s="34">
        <v>3</v>
      </c>
      <c r="BW144" s="59">
        <v>1</v>
      </c>
      <c r="BX144" s="34">
        <v>1710</v>
      </c>
      <c r="BY144" s="34">
        <v>7210</v>
      </c>
      <c r="BZ144" s="39">
        <v>7</v>
      </c>
      <c r="CJ144" s="5"/>
      <c r="CK144" s="6"/>
      <c r="CL144" s="6"/>
      <c r="CM144" s="139" t="s">
        <v>100</v>
      </c>
      <c r="CN144" s="139">
        <v>504608.6846473029</v>
      </c>
      <c r="CO144" s="83"/>
      <c r="CP144" s="83"/>
      <c r="CQ144" s="83"/>
      <c r="CR144" s="6"/>
      <c r="CS144" s="139" t="s">
        <v>100</v>
      </c>
      <c r="CT144" s="139">
        <v>2192.1452282157675</v>
      </c>
      <c r="CU144" s="6"/>
      <c r="CV144" s="6"/>
      <c r="CW144" s="6"/>
      <c r="CX144" s="6"/>
      <c r="CY144" s="6"/>
      <c r="CZ144" s="7"/>
      <c r="DH144" s="5"/>
      <c r="DI144" s="6"/>
      <c r="DJ144" s="6"/>
      <c r="DK144" s="6"/>
      <c r="DL144" s="6"/>
      <c r="DM144" s="6"/>
      <c r="DN144" s="6"/>
      <c r="DO144" s="6"/>
      <c r="DP144" s="6"/>
      <c r="DQ144" s="6"/>
      <c r="DR144" s="6"/>
      <c r="DS144" s="6"/>
      <c r="DT144" s="6"/>
      <c r="DU144" s="6"/>
      <c r="DV144" s="6"/>
      <c r="DW144" s="6"/>
      <c r="DX144" s="6"/>
      <c r="DY144" s="6"/>
      <c r="DZ144" s="6"/>
      <c r="EA144" s="6"/>
      <c r="EB144" s="6"/>
      <c r="EC144" s="6"/>
      <c r="ED144" s="7"/>
      <c r="FJ144" s="100"/>
      <c r="FK144" s="89"/>
      <c r="FL144" s="89">
        <v>2223</v>
      </c>
      <c r="FM144" s="89">
        <v>320000</v>
      </c>
      <c r="FN144" s="145">
        <f t="shared" si="25"/>
        <v>344.44000000000005</v>
      </c>
      <c r="FO144" s="145">
        <f t="shared" si="26"/>
        <v>118638.91360000004</v>
      </c>
      <c r="FP144" s="89">
        <f t="shared" si="22"/>
        <v>-135982.90000000002</v>
      </c>
      <c r="FQ144" s="89">
        <f t="shared" si="23"/>
        <v>18491349092.410007</v>
      </c>
      <c r="FR144" s="89">
        <f t="shared" si="24"/>
        <v>-46837950.076000012</v>
      </c>
      <c r="FS144" s="89"/>
      <c r="FT144" s="89"/>
      <c r="FU144" s="89"/>
      <c r="FV144" s="139"/>
      <c r="FW144" s="139"/>
      <c r="FX144" s="139"/>
      <c r="FY144" s="139"/>
      <c r="GA144" s="139"/>
      <c r="GB144" s="139"/>
      <c r="GS144" s="139">
        <v>119</v>
      </c>
      <c r="GT144" s="139">
        <v>447123.8254215286</v>
      </c>
      <c r="GU144" s="139">
        <v>-67223.8254215286</v>
      </c>
      <c r="GV144" s="139">
        <v>-0.46135714716708842</v>
      </c>
      <c r="HC144" s="139">
        <v>119</v>
      </c>
      <c r="HD144" s="139">
        <v>508728.53362211515</v>
      </c>
      <c r="HE144" s="139">
        <v>111271.46637788485</v>
      </c>
      <c r="HF144" s="139">
        <v>0.68122131183829426</v>
      </c>
      <c r="HM144" s="139">
        <v>119</v>
      </c>
      <c r="HN144" s="139">
        <v>320662.39333392412</v>
      </c>
      <c r="HO144" s="139">
        <v>43337.606666075881</v>
      </c>
      <c r="HP144" s="139">
        <v>0.32283733055818981</v>
      </c>
      <c r="HW144" s="139">
        <v>119</v>
      </c>
      <c r="HX144" s="139">
        <v>373387.93869855953</v>
      </c>
      <c r="HY144" s="139">
        <v>91612.061301440466</v>
      </c>
      <c r="HZ144" s="139">
        <v>0.54687491013466638</v>
      </c>
      <c r="JK144" s="139">
        <v>119</v>
      </c>
      <c r="JL144" s="139">
        <v>304935.19914898468</v>
      </c>
      <c r="JM144" s="139">
        <v>65064.800851015316</v>
      </c>
      <c r="JN144" s="139">
        <v>0.47563896278745565</v>
      </c>
      <c r="JU144" s="139">
        <v>119</v>
      </c>
      <c r="JV144" s="139">
        <v>562353.12421043031</v>
      </c>
      <c r="JW144" s="139">
        <v>107646.87578956969</v>
      </c>
      <c r="JX144" s="139">
        <v>0.63349890969046485</v>
      </c>
    </row>
    <row r="145" spans="2:284">
      <c r="B145" s="26">
        <v>560000</v>
      </c>
      <c r="C145" s="6">
        <v>3</v>
      </c>
      <c r="D145" s="6">
        <v>2</v>
      </c>
      <c r="E145" s="6">
        <v>1300</v>
      </c>
      <c r="F145" s="6">
        <v>6000</v>
      </c>
      <c r="G145" s="27">
        <v>7</v>
      </c>
      <c r="I145" s="55">
        <v>322000</v>
      </c>
      <c r="J145" s="6">
        <v>3</v>
      </c>
      <c r="K145" s="6">
        <v>2</v>
      </c>
      <c r="L145" s="6">
        <v>1760</v>
      </c>
      <c r="M145" s="6">
        <v>43575</v>
      </c>
      <c r="N145" s="27">
        <v>7</v>
      </c>
      <c r="P145" s="26">
        <v>295000</v>
      </c>
      <c r="Q145" s="57">
        <v>3</v>
      </c>
      <c r="R145" s="6">
        <v>1</v>
      </c>
      <c r="S145" s="6">
        <v>1250</v>
      </c>
      <c r="T145" s="6">
        <v>9486</v>
      </c>
      <c r="U145" s="27">
        <v>6</v>
      </c>
      <c r="W145" s="38">
        <v>402000</v>
      </c>
      <c r="X145" s="34">
        <v>4</v>
      </c>
      <c r="Y145" s="59">
        <v>1</v>
      </c>
      <c r="Z145" s="34">
        <v>1640</v>
      </c>
      <c r="AA145" s="34">
        <v>10500</v>
      </c>
      <c r="AB145" s="39">
        <v>7</v>
      </c>
      <c r="AD145" s="38">
        <v>315000</v>
      </c>
      <c r="AE145" s="34">
        <v>2</v>
      </c>
      <c r="AF145" s="34">
        <v>1</v>
      </c>
      <c r="AG145" s="34">
        <v>2080</v>
      </c>
      <c r="AH145" s="34">
        <v>14659</v>
      </c>
      <c r="AI145" s="62">
        <v>7</v>
      </c>
      <c r="AK145" s="38">
        <v>590000</v>
      </c>
      <c r="AL145" s="34">
        <v>3</v>
      </c>
      <c r="AM145" s="34">
        <v>3</v>
      </c>
      <c r="AN145" s="59">
        <v>1290</v>
      </c>
      <c r="AO145" s="34">
        <v>1230</v>
      </c>
      <c r="AP145" s="39">
        <v>9</v>
      </c>
      <c r="AS145" s="38">
        <v>600000</v>
      </c>
      <c r="AT145" s="34">
        <v>2</v>
      </c>
      <c r="AU145" s="34">
        <v>1</v>
      </c>
      <c r="AV145" s="34">
        <v>1290</v>
      </c>
      <c r="AW145" s="59">
        <v>4636</v>
      </c>
      <c r="AX145" s="39">
        <v>7</v>
      </c>
      <c r="BN145" s="38">
        <v>275000</v>
      </c>
      <c r="BO145" s="34">
        <v>4</v>
      </c>
      <c r="BP145" s="59">
        <v>1</v>
      </c>
      <c r="BQ145" s="34">
        <v>2000</v>
      </c>
      <c r="BR145" s="34">
        <v>8700</v>
      </c>
      <c r="BS145" s="39">
        <v>7</v>
      </c>
      <c r="BU145" s="38">
        <v>275000</v>
      </c>
      <c r="BV145" s="34">
        <v>4</v>
      </c>
      <c r="BW145" s="59">
        <v>1</v>
      </c>
      <c r="BX145" s="34">
        <v>2000</v>
      </c>
      <c r="BY145" s="34">
        <v>8700</v>
      </c>
      <c r="BZ145" s="39">
        <v>7</v>
      </c>
      <c r="CJ145" s="5"/>
      <c r="CK145" s="6"/>
      <c r="CL145" s="6"/>
      <c r="CM145" s="139" t="s">
        <v>101</v>
      </c>
      <c r="CN145" s="139">
        <v>12741.806420835504</v>
      </c>
      <c r="CO145" s="83"/>
      <c r="CP145" s="83"/>
      <c r="CQ145" s="83"/>
      <c r="CR145" s="6"/>
      <c r="CS145" s="139" t="s">
        <v>101</v>
      </c>
      <c r="CT145" s="139">
        <v>41.419852516890522</v>
      </c>
      <c r="CU145" s="6"/>
      <c r="CV145" s="6"/>
      <c r="CW145" s="6"/>
      <c r="CX145" s="6"/>
      <c r="CY145" s="6"/>
      <c r="CZ145" s="7"/>
      <c r="DH145" s="5"/>
      <c r="DI145" s="6"/>
      <c r="DJ145" s="6"/>
      <c r="DK145" s="6"/>
      <c r="DL145" s="6"/>
      <c r="DM145" s="6"/>
      <c r="DN145" s="6"/>
      <c r="DO145" s="6"/>
      <c r="DP145" s="6"/>
      <c r="DQ145" s="6"/>
      <c r="DR145" s="6"/>
      <c r="DS145" s="6"/>
      <c r="DT145" s="6"/>
      <c r="DU145" s="6"/>
      <c r="DV145" s="6"/>
      <c r="DW145" s="6"/>
      <c r="DX145" s="6"/>
      <c r="DY145" s="6"/>
      <c r="DZ145" s="6"/>
      <c r="EA145" s="6"/>
      <c r="EB145" s="6"/>
      <c r="EC145" s="6"/>
      <c r="ED145" s="7"/>
      <c r="FJ145" s="100"/>
      <c r="FK145" s="89"/>
      <c r="FL145" s="89">
        <v>1760</v>
      </c>
      <c r="FM145" s="89">
        <v>322000</v>
      </c>
      <c r="FN145" s="145">
        <f t="shared" si="25"/>
        <v>-118.55999999999995</v>
      </c>
      <c r="FO145" s="145">
        <f t="shared" si="26"/>
        <v>14056.473599999987</v>
      </c>
      <c r="FP145" s="89">
        <f t="shared" si="22"/>
        <v>-133982.90000000002</v>
      </c>
      <c r="FQ145" s="89">
        <f t="shared" si="23"/>
        <v>17951417492.410007</v>
      </c>
      <c r="FR145" s="89">
        <f t="shared" si="24"/>
        <v>15885012.623999996</v>
      </c>
      <c r="FS145" s="89"/>
      <c r="FT145" s="89"/>
      <c r="FU145" s="89"/>
      <c r="FV145" s="139"/>
      <c r="FW145" s="139"/>
      <c r="FX145" s="139"/>
      <c r="FY145" s="139"/>
      <c r="GA145" s="139"/>
      <c r="GB145" s="139"/>
      <c r="GS145" s="139">
        <v>120</v>
      </c>
      <c r="GT145" s="139">
        <v>370275.13271807565</v>
      </c>
      <c r="GU145" s="139">
        <v>12724.867281924351</v>
      </c>
      <c r="GV145" s="139">
        <v>8.7330770459074947E-2</v>
      </c>
      <c r="HC145" s="139">
        <v>120</v>
      </c>
      <c r="HD145" s="139">
        <v>485513.47250701813</v>
      </c>
      <c r="HE145" s="139">
        <v>134486.52749298187</v>
      </c>
      <c r="HF145" s="139">
        <v>0.82334754511291675</v>
      </c>
      <c r="HM145" s="139">
        <v>120</v>
      </c>
      <c r="HN145" s="139">
        <v>311728.47856385744</v>
      </c>
      <c r="HO145" s="139">
        <v>53271.521436142561</v>
      </c>
      <c r="HP145" s="139">
        <v>0.39683861427170247</v>
      </c>
      <c r="HW145" s="139">
        <v>120</v>
      </c>
      <c r="HX145" s="139">
        <v>504257.75262551749</v>
      </c>
      <c r="HY145" s="139">
        <v>-39257.752625517489</v>
      </c>
      <c r="HZ145" s="139">
        <v>-0.23434774454563298</v>
      </c>
      <c r="JK145" s="139">
        <v>120</v>
      </c>
      <c r="JL145" s="139">
        <v>348217.94090776402</v>
      </c>
      <c r="JM145" s="139">
        <v>26782.059092235984</v>
      </c>
      <c r="JN145" s="139">
        <v>0.1957831368317281</v>
      </c>
      <c r="JU145" s="139">
        <v>120</v>
      </c>
      <c r="JV145" s="139">
        <v>619912.25315344078</v>
      </c>
      <c r="JW145" s="139">
        <v>68087.746846559225</v>
      </c>
      <c r="JX145" s="139">
        <v>0.40069452154741514</v>
      </c>
    </row>
    <row r="146" spans="2:284">
      <c r="B146" s="26">
        <v>512500</v>
      </c>
      <c r="C146" s="6">
        <v>3</v>
      </c>
      <c r="D146" s="6">
        <v>1</v>
      </c>
      <c r="E146" s="6">
        <v>1610</v>
      </c>
      <c r="F146" s="6">
        <v>7200</v>
      </c>
      <c r="G146" s="27">
        <v>7</v>
      </c>
      <c r="I146" s="55">
        <v>322000</v>
      </c>
      <c r="J146" s="6">
        <v>3</v>
      </c>
      <c r="K146" s="6">
        <v>1</v>
      </c>
      <c r="L146" s="6">
        <v>1380</v>
      </c>
      <c r="M146" s="6">
        <v>5864</v>
      </c>
      <c r="N146" s="27">
        <v>7</v>
      </c>
      <c r="P146" s="26">
        <v>299000</v>
      </c>
      <c r="Q146" s="57">
        <v>3</v>
      </c>
      <c r="R146" s="6">
        <v>1</v>
      </c>
      <c r="S146" s="6">
        <v>2100</v>
      </c>
      <c r="T146" s="6">
        <v>15480</v>
      </c>
      <c r="U146" s="27">
        <v>7</v>
      </c>
      <c r="W146" s="38">
        <v>402500</v>
      </c>
      <c r="X146" s="34">
        <v>3</v>
      </c>
      <c r="Y146" s="59">
        <v>1</v>
      </c>
      <c r="Z146" s="34">
        <v>1480</v>
      </c>
      <c r="AA146" s="34">
        <v>2211</v>
      </c>
      <c r="AB146" s="39">
        <v>7</v>
      </c>
      <c r="AD146" s="38">
        <v>315000</v>
      </c>
      <c r="AE146" s="34">
        <v>3</v>
      </c>
      <c r="AF146" s="34">
        <v>1</v>
      </c>
      <c r="AG146" s="34">
        <v>1480</v>
      </c>
      <c r="AH146" s="34">
        <v>7500</v>
      </c>
      <c r="AI146" s="62">
        <v>7</v>
      </c>
      <c r="AK146" s="38">
        <v>232000</v>
      </c>
      <c r="AL146" s="34">
        <v>3</v>
      </c>
      <c r="AM146" s="34">
        <v>1</v>
      </c>
      <c r="AN146" s="59">
        <v>1300</v>
      </c>
      <c r="AO146" s="34">
        <v>11230</v>
      </c>
      <c r="AP146" s="39">
        <v>7</v>
      </c>
      <c r="AS146" s="38">
        <v>460000</v>
      </c>
      <c r="AT146" s="34">
        <v>2</v>
      </c>
      <c r="AU146" s="34">
        <v>1</v>
      </c>
      <c r="AV146" s="34">
        <v>850</v>
      </c>
      <c r="AW146" s="59">
        <v>4650</v>
      </c>
      <c r="AX146" s="39">
        <v>7</v>
      </c>
      <c r="BN146" s="38">
        <v>279000</v>
      </c>
      <c r="BO146" s="34">
        <v>2</v>
      </c>
      <c r="BP146" s="59">
        <v>1</v>
      </c>
      <c r="BQ146" s="34">
        <v>670</v>
      </c>
      <c r="BR146" s="34">
        <v>6300</v>
      </c>
      <c r="BS146" s="39">
        <v>6</v>
      </c>
      <c r="BU146" s="38">
        <v>279000</v>
      </c>
      <c r="BV146" s="34">
        <v>2</v>
      </c>
      <c r="BW146" s="59">
        <v>1</v>
      </c>
      <c r="BX146" s="34">
        <v>670</v>
      </c>
      <c r="BY146" s="34">
        <v>6300</v>
      </c>
      <c r="BZ146" s="39">
        <v>6</v>
      </c>
      <c r="CJ146" s="5"/>
      <c r="CK146" s="6"/>
      <c r="CL146" s="6"/>
      <c r="CM146" s="139" t="s">
        <v>102</v>
      </c>
      <c r="CN146" s="139">
        <v>465950</v>
      </c>
      <c r="CO146" s="83"/>
      <c r="CP146" s="83"/>
      <c r="CQ146" s="83"/>
      <c r="CR146" s="6"/>
      <c r="CS146" s="139" t="s">
        <v>102</v>
      </c>
      <c r="CT146" s="139">
        <v>2120</v>
      </c>
      <c r="CU146" s="6"/>
      <c r="CV146" s="6"/>
      <c r="CW146" s="6"/>
      <c r="CX146" s="6"/>
      <c r="CY146" s="6"/>
      <c r="CZ146" s="7"/>
      <c r="DH146" s="5"/>
      <c r="DI146" s="6"/>
      <c r="DJ146" s="6"/>
      <c r="DK146" s="6"/>
      <c r="DL146" s="6"/>
      <c r="DM146" s="6"/>
      <c r="DN146" s="6"/>
      <c r="DO146" s="6"/>
      <c r="DP146" s="6"/>
      <c r="DQ146" s="6"/>
      <c r="DR146" s="6"/>
      <c r="DS146" s="6"/>
      <c r="DT146" s="6"/>
      <c r="DU146" s="6"/>
      <c r="DV146" s="6"/>
      <c r="DW146" s="6"/>
      <c r="DX146" s="6"/>
      <c r="DY146" s="6"/>
      <c r="DZ146" s="6"/>
      <c r="EA146" s="6"/>
      <c r="EB146" s="6"/>
      <c r="EC146" s="6"/>
      <c r="ED146" s="7"/>
      <c r="FJ146" s="100"/>
      <c r="FK146" s="89"/>
      <c r="FL146" s="89">
        <v>1380</v>
      </c>
      <c r="FM146" s="89">
        <v>322000</v>
      </c>
      <c r="FN146" s="145">
        <f t="shared" si="25"/>
        <v>-498.55999999999995</v>
      </c>
      <c r="FO146" s="145">
        <f t="shared" si="26"/>
        <v>248562.07359999995</v>
      </c>
      <c r="FP146" s="89">
        <f t="shared" si="22"/>
        <v>-133982.90000000002</v>
      </c>
      <c r="FQ146" s="89">
        <f t="shared" si="23"/>
        <v>17951417492.410007</v>
      </c>
      <c r="FR146" s="89">
        <f t="shared" si="24"/>
        <v>66798514.624000005</v>
      </c>
      <c r="FS146" s="89"/>
      <c r="FT146" s="89"/>
      <c r="FU146" s="89"/>
      <c r="FV146" s="139"/>
      <c r="FW146" s="139"/>
      <c r="FX146" s="139"/>
      <c r="FY146" s="139"/>
      <c r="GA146" s="139"/>
      <c r="GB146" s="139"/>
      <c r="GS146" s="139">
        <v>121</v>
      </c>
      <c r="GT146" s="139">
        <v>458946.70122205978</v>
      </c>
      <c r="GU146" s="139">
        <v>-73946.701222059783</v>
      </c>
      <c r="GV146" s="139">
        <v>-0.50749624711629204</v>
      </c>
      <c r="HC146" s="139">
        <v>121</v>
      </c>
      <c r="HD146" s="139">
        <v>454007.31813652936</v>
      </c>
      <c r="HE146" s="139">
        <v>170992.68186347064</v>
      </c>
      <c r="HF146" s="139">
        <v>1.04684392904642</v>
      </c>
      <c r="HM146" s="139">
        <v>121</v>
      </c>
      <c r="HN146" s="139">
        <v>412979.51262461336</v>
      </c>
      <c r="HO146" s="139">
        <v>-47979.512624613359</v>
      </c>
      <c r="HP146" s="139">
        <v>-0.35741654809327955</v>
      </c>
      <c r="HW146" s="139">
        <v>121</v>
      </c>
      <c r="HX146" s="139">
        <v>528795.84273682209</v>
      </c>
      <c r="HY146" s="139">
        <v>-62845.842736822087</v>
      </c>
      <c r="HZ146" s="139">
        <v>-0.37515600141284622</v>
      </c>
      <c r="JK146" s="139">
        <v>121</v>
      </c>
      <c r="JL146" s="139">
        <v>356663.3539338673</v>
      </c>
      <c r="JM146" s="139">
        <v>18336.6460661327</v>
      </c>
      <c r="JN146" s="139">
        <v>0.13404518575053687</v>
      </c>
      <c r="JU146" s="139">
        <v>121</v>
      </c>
      <c r="JV146" s="139">
        <v>439203.35996026848</v>
      </c>
      <c r="JW146" s="139">
        <v>270796.64003973152</v>
      </c>
      <c r="JX146" s="139">
        <v>1.5936307947139998</v>
      </c>
    </row>
    <row r="147" spans="2:284">
      <c r="B147" s="26">
        <v>840000</v>
      </c>
      <c r="C147" s="6">
        <v>4</v>
      </c>
      <c r="D147" s="6">
        <v>3</v>
      </c>
      <c r="E147" s="6">
        <v>3840</v>
      </c>
      <c r="F147" s="6">
        <v>85728</v>
      </c>
      <c r="G147" s="27">
        <v>10</v>
      </c>
      <c r="I147" s="55">
        <v>322500</v>
      </c>
      <c r="J147" s="6">
        <v>2</v>
      </c>
      <c r="K147" s="6">
        <v>1</v>
      </c>
      <c r="L147" s="6">
        <v>1130</v>
      </c>
      <c r="M147" s="6">
        <v>8184</v>
      </c>
      <c r="N147" s="27">
        <v>6</v>
      </c>
      <c r="P147" s="26">
        <v>299500</v>
      </c>
      <c r="Q147" s="57">
        <v>3</v>
      </c>
      <c r="R147" s="6">
        <v>1</v>
      </c>
      <c r="S147" s="6">
        <v>1280</v>
      </c>
      <c r="T147" s="6">
        <v>6726</v>
      </c>
      <c r="U147" s="27">
        <v>6</v>
      </c>
      <c r="W147" s="38">
        <v>402500</v>
      </c>
      <c r="X147" s="34">
        <v>4</v>
      </c>
      <c r="Y147" s="59">
        <v>1</v>
      </c>
      <c r="Z147" s="34">
        <v>1270</v>
      </c>
      <c r="AA147" s="34">
        <v>3630</v>
      </c>
      <c r="AB147" s="39">
        <v>7</v>
      </c>
      <c r="AD147" s="38">
        <v>317000</v>
      </c>
      <c r="AE147" s="34">
        <v>3</v>
      </c>
      <c r="AF147" s="34">
        <v>2</v>
      </c>
      <c r="AG147" s="34">
        <v>1760</v>
      </c>
      <c r="AH147" s="34">
        <v>11410</v>
      </c>
      <c r="AI147" s="62">
        <v>7</v>
      </c>
      <c r="AK147" s="38">
        <v>425000</v>
      </c>
      <c r="AL147" s="34">
        <v>3</v>
      </c>
      <c r="AM147" s="34">
        <v>1</v>
      </c>
      <c r="AN147" s="59">
        <v>1300</v>
      </c>
      <c r="AO147" s="34">
        <v>19163</v>
      </c>
      <c r="AP147" s="39">
        <v>7</v>
      </c>
      <c r="AS147" s="38">
        <v>429900</v>
      </c>
      <c r="AT147" s="34">
        <v>4</v>
      </c>
      <c r="AU147" s="34">
        <v>3</v>
      </c>
      <c r="AV147" s="34">
        <v>3760</v>
      </c>
      <c r="AW147" s="59">
        <v>4675</v>
      </c>
      <c r="AX147" s="39">
        <v>8</v>
      </c>
      <c r="BN147" s="38">
        <v>279900</v>
      </c>
      <c r="BO147" s="34">
        <v>3</v>
      </c>
      <c r="BP147" s="59">
        <v>1</v>
      </c>
      <c r="BQ147" s="34">
        <v>1400</v>
      </c>
      <c r="BR147" s="34">
        <v>10800</v>
      </c>
      <c r="BS147" s="39">
        <v>6</v>
      </c>
      <c r="BU147" s="38">
        <v>279900</v>
      </c>
      <c r="BV147" s="34">
        <v>3</v>
      </c>
      <c r="BW147" s="59">
        <v>1</v>
      </c>
      <c r="BX147" s="34">
        <v>1400</v>
      </c>
      <c r="BY147" s="34">
        <v>10800</v>
      </c>
      <c r="BZ147" s="39">
        <v>6</v>
      </c>
      <c r="CJ147" s="5"/>
      <c r="CK147" s="6"/>
      <c r="CL147" s="6"/>
      <c r="CM147" s="139" t="s">
        <v>103</v>
      </c>
      <c r="CN147" s="139">
        <v>270000</v>
      </c>
      <c r="CO147" s="83"/>
      <c r="CP147" s="83"/>
      <c r="CQ147" s="83"/>
      <c r="CR147" s="6"/>
      <c r="CS147" s="139" t="s">
        <v>103</v>
      </c>
      <c r="CT147" s="139">
        <v>1760</v>
      </c>
      <c r="CU147" s="6"/>
      <c r="CV147" s="6"/>
      <c r="CW147" s="6"/>
      <c r="CX147" s="6"/>
      <c r="CY147" s="6"/>
      <c r="CZ147" s="7"/>
      <c r="DH147" s="5"/>
      <c r="DI147" s="6"/>
      <c r="DJ147" s="6"/>
      <c r="DK147" s="6"/>
      <c r="DL147" s="6"/>
      <c r="DM147" s="6"/>
      <c r="DN147" s="6"/>
      <c r="DO147" s="6"/>
      <c r="DP147" s="6"/>
      <c r="DQ147" s="6"/>
      <c r="DR147" s="6"/>
      <c r="DS147" s="6"/>
      <c r="DT147" s="6"/>
      <c r="DU147" s="6"/>
      <c r="DV147" s="6"/>
      <c r="DW147" s="6"/>
      <c r="DX147" s="6"/>
      <c r="DY147" s="6"/>
      <c r="DZ147" s="6"/>
      <c r="EA147" s="6"/>
      <c r="EB147" s="6"/>
      <c r="EC147" s="6"/>
      <c r="ED147" s="7"/>
      <c r="FJ147" s="100"/>
      <c r="FK147" s="89"/>
      <c r="FL147" s="89">
        <v>1130</v>
      </c>
      <c r="FM147" s="89">
        <v>322500</v>
      </c>
      <c r="FN147" s="145">
        <f t="shared" si="25"/>
        <v>-748.56</v>
      </c>
      <c r="FO147" s="145">
        <f t="shared" si="26"/>
        <v>560342.07359999989</v>
      </c>
      <c r="FP147" s="89">
        <f t="shared" si="22"/>
        <v>-133482.90000000002</v>
      </c>
      <c r="FQ147" s="89">
        <f t="shared" si="23"/>
        <v>17817684592.410007</v>
      </c>
      <c r="FR147" s="89">
        <f t="shared" si="24"/>
        <v>99919959.624000013</v>
      </c>
      <c r="FS147" s="89"/>
      <c r="FT147" s="89"/>
      <c r="FU147" s="89"/>
      <c r="FV147" s="139"/>
      <c r="FW147" s="139"/>
      <c r="FX147" s="139"/>
      <c r="FY147" s="139"/>
      <c r="GA147" s="139"/>
      <c r="GB147" s="139"/>
      <c r="GS147" s="139">
        <v>122</v>
      </c>
      <c r="GT147" s="139">
        <v>352540.81901727885</v>
      </c>
      <c r="GU147" s="139">
        <v>32459.180982721155</v>
      </c>
      <c r="GV147" s="139">
        <v>0.22276737516298162</v>
      </c>
      <c r="HC147" s="139">
        <v>122</v>
      </c>
      <c r="HD147" s="139">
        <v>611538.08998897322</v>
      </c>
      <c r="HE147" s="139">
        <v>28461.910011026775</v>
      </c>
      <c r="HF147" s="139">
        <v>0.17424826243674513</v>
      </c>
      <c r="HM147" s="139">
        <v>122</v>
      </c>
      <c r="HN147" s="139">
        <v>378732.83933935768</v>
      </c>
      <c r="HO147" s="139">
        <v>-11232.839339357684</v>
      </c>
      <c r="HP147" s="139">
        <v>-8.3677437354793716E-2</v>
      </c>
      <c r="HW147" s="139">
        <v>122</v>
      </c>
      <c r="HX147" s="139">
        <v>726736.43630134594</v>
      </c>
      <c r="HY147" s="139">
        <v>-257736.43630134594</v>
      </c>
      <c r="HZ147" s="139">
        <v>-1.5385484011428034</v>
      </c>
      <c r="JK147" s="139">
        <v>122</v>
      </c>
      <c r="JL147" s="139">
        <v>412614.21523180162</v>
      </c>
      <c r="JM147" s="139">
        <v>-37614.215231801616</v>
      </c>
      <c r="JN147" s="139">
        <v>-0.27496874016235551</v>
      </c>
      <c r="JU147" s="139">
        <v>122</v>
      </c>
      <c r="JV147" s="139">
        <v>590463.39648492378</v>
      </c>
      <c r="JW147" s="139">
        <v>119536.60351507622</v>
      </c>
      <c r="JX147" s="139">
        <v>0.70346963104561899</v>
      </c>
    </row>
    <row r="148" spans="2:284">
      <c r="B148" s="26">
        <v>376000</v>
      </c>
      <c r="C148" s="6">
        <v>3</v>
      </c>
      <c r="D148" s="6">
        <v>2</v>
      </c>
      <c r="E148" s="6">
        <v>1540</v>
      </c>
      <c r="F148" s="6">
        <v>1827</v>
      </c>
      <c r="G148" s="27">
        <v>8</v>
      </c>
      <c r="I148" s="55">
        <v>324500</v>
      </c>
      <c r="J148" s="6">
        <v>3</v>
      </c>
      <c r="K148" s="6">
        <v>2</v>
      </c>
      <c r="L148" s="6">
        <v>1590</v>
      </c>
      <c r="M148" s="6">
        <v>4108</v>
      </c>
      <c r="N148" s="27">
        <v>7</v>
      </c>
      <c r="P148" s="26">
        <v>300000</v>
      </c>
      <c r="Q148" s="57">
        <v>3</v>
      </c>
      <c r="R148" s="6">
        <v>2</v>
      </c>
      <c r="S148" s="6">
        <v>1750</v>
      </c>
      <c r="T148" s="6">
        <v>4200</v>
      </c>
      <c r="U148" s="27">
        <v>7</v>
      </c>
      <c r="W148" s="38">
        <v>404000</v>
      </c>
      <c r="X148" s="34">
        <v>3</v>
      </c>
      <c r="Y148" s="59">
        <v>1</v>
      </c>
      <c r="Z148" s="34">
        <v>2030</v>
      </c>
      <c r="AA148" s="34">
        <v>8880</v>
      </c>
      <c r="AB148" s="39">
        <v>7</v>
      </c>
      <c r="AD148" s="38">
        <v>317000</v>
      </c>
      <c r="AE148" s="34">
        <v>3</v>
      </c>
      <c r="AF148" s="34">
        <v>1</v>
      </c>
      <c r="AG148" s="34">
        <v>1390</v>
      </c>
      <c r="AH148" s="34">
        <v>8300</v>
      </c>
      <c r="AI148" s="62">
        <v>7</v>
      </c>
      <c r="AK148" s="38">
        <v>560000</v>
      </c>
      <c r="AL148" s="34">
        <v>3</v>
      </c>
      <c r="AM148" s="34">
        <v>2</v>
      </c>
      <c r="AN148" s="59">
        <v>1300</v>
      </c>
      <c r="AO148" s="34">
        <v>6000</v>
      </c>
      <c r="AP148" s="39">
        <v>7</v>
      </c>
      <c r="AS148" s="38">
        <v>358000</v>
      </c>
      <c r="AT148" s="34">
        <v>3</v>
      </c>
      <c r="AU148" s="34">
        <v>1</v>
      </c>
      <c r="AV148" s="34">
        <v>1150</v>
      </c>
      <c r="AW148" s="59">
        <v>4681</v>
      </c>
      <c r="AX148" s="39">
        <v>7</v>
      </c>
      <c r="BN148" s="38">
        <v>279950</v>
      </c>
      <c r="BO148" s="34">
        <v>3</v>
      </c>
      <c r="BP148" s="59">
        <v>1</v>
      </c>
      <c r="BQ148" s="34">
        <v>1510</v>
      </c>
      <c r="BR148" s="34">
        <v>11234</v>
      </c>
      <c r="BS148" s="39">
        <v>7</v>
      </c>
      <c r="BU148" s="38">
        <v>279950</v>
      </c>
      <c r="BV148" s="34">
        <v>3</v>
      </c>
      <c r="BW148" s="59">
        <v>1</v>
      </c>
      <c r="BX148" s="34">
        <v>1510</v>
      </c>
      <c r="BY148" s="34">
        <v>11234</v>
      </c>
      <c r="BZ148" s="39">
        <v>7</v>
      </c>
      <c r="CJ148" s="5"/>
      <c r="CK148" s="6"/>
      <c r="CL148" s="6"/>
      <c r="CM148" s="139" t="s">
        <v>104</v>
      </c>
      <c r="CN148" s="139">
        <v>197806.02882297806</v>
      </c>
      <c r="CO148" s="142" t="s">
        <v>99</v>
      </c>
      <c r="CP148" s="143" t="s">
        <v>139</v>
      </c>
      <c r="CQ148" s="143" t="s">
        <v>140</v>
      </c>
      <c r="CR148" s="6"/>
      <c r="CS148" s="139" t="s">
        <v>104</v>
      </c>
      <c r="CT148" s="139">
        <v>643.00902636553394</v>
      </c>
      <c r="CU148" s="6"/>
      <c r="CV148" s="6"/>
      <c r="CW148" s="6"/>
      <c r="CX148" s="6"/>
      <c r="CY148" s="6"/>
      <c r="CZ148" s="7"/>
      <c r="DH148" s="5"/>
      <c r="DI148" s="6"/>
      <c r="DJ148" s="6"/>
      <c r="DK148" s="6"/>
      <c r="DL148" s="6"/>
      <c r="DM148" s="6"/>
      <c r="DN148" s="6"/>
      <c r="DO148" s="6"/>
      <c r="DP148" s="6"/>
      <c r="DQ148" s="6"/>
      <c r="DR148" s="6"/>
      <c r="DS148" s="6"/>
      <c r="DT148" s="6"/>
      <c r="DU148" s="6"/>
      <c r="DV148" s="6"/>
      <c r="DW148" s="6"/>
      <c r="DX148" s="6"/>
      <c r="DY148" s="6"/>
      <c r="DZ148" s="6"/>
      <c r="EA148" s="6"/>
      <c r="EB148" s="6"/>
      <c r="EC148" s="6"/>
      <c r="ED148" s="7"/>
      <c r="FJ148" s="100"/>
      <c r="FK148" s="89"/>
      <c r="FL148" s="89">
        <v>1590</v>
      </c>
      <c r="FM148" s="89">
        <v>324500</v>
      </c>
      <c r="FN148" s="145">
        <f t="shared" si="25"/>
        <v>-288.55999999999995</v>
      </c>
      <c r="FO148" s="145">
        <f t="shared" si="26"/>
        <v>83266.873599999963</v>
      </c>
      <c r="FP148" s="89">
        <f t="shared" si="22"/>
        <v>-131482.90000000002</v>
      </c>
      <c r="FQ148" s="89">
        <f t="shared" si="23"/>
        <v>17287752992.410007</v>
      </c>
      <c r="FR148" s="89">
        <f t="shared" si="24"/>
        <v>37940705.623999998</v>
      </c>
      <c r="FS148" s="89"/>
      <c r="FT148" s="89"/>
      <c r="FU148" s="89"/>
      <c r="FV148" s="139"/>
      <c r="FW148" s="139"/>
      <c r="FX148" s="139"/>
      <c r="FY148" s="139"/>
      <c r="GA148" s="139"/>
      <c r="GB148" s="139"/>
      <c r="GS148" s="139">
        <v>123</v>
      </c>
      <c r="GT148" s="139">
        <v>539736.35252568987</v>
      </c>
      <c r="GU148" s="139">
        <v>-149736.35252568987</v>
      </c>
      <c r="GV148" s="139">
        <v>-1.0276406615553013</v>
      </c>
      <c r="HC148" s="139">
        <v>123</v>
      </c>
      <c r="HD148" s="139">
        <v>541892.90664368228</v>
      </c>
      <c r="HE148" s="139">
        <v>103107.09335631772</v>
      </c>
      <c r="HF148" s="139">
        <v>0.63123774389284182</v>
      </c>
      <c r="HM148" s="139">
        <v>123</v>
      </c>
      <c r="HN148" s="139">
        <v>359376.02400421316</v>
      </c>
      <c r="HO148" s="139">
        <v>8623.9759957868373</v>
      </c>
      <c r="HP148" s="139">
        <v>6.4243081320342482E-2</v>
      </c>
      <c r="HW148" s="139">
        <v>123</v>
      </c>
      <c r="HX148" s="139">
        <v>523888.22471456113</v>
      </c>
      <c r="HY148" s="139">
        <v>-53888.224714561133</v>
      </c>
      <c r="HZ148" s="139">
        <v>-0.32168382229850506</v>
      </c>
      <c r="JK148" s="139">
        <v>123</v>
      </c>
      <c r="JL148" s="139">
        <v>331327.11485555745</v>
      </c>
      <c r="JM148" s="139">
        <v>45672.885144442553</v>
      </c>
      <c r="JN148" s="139">
        <v>0.33387950832826158</v>
      </c>
      <c r="JU148" s="139">
        <v>123</v>
      </c>
      <c r="JV148" s="139">
        <v>498101.07329730241</v>
      </c>
      <c r="JW148" s="139">
        <v>219398.92670269759</v>
      </c>
      <c r="JX148" s="139">
        <v>1.2911566623179629</v>
      </c>
    </row>
    <row r="149" spans="2:284">
      <c r="B149" s="26">
        <v>705000</v>
      </c>
      <c r="C149" s="6">
        <v>4</v>
      </c>
      <c r="D149" s="6">
        <v>2</v>
      </c>
      <c r="E149" s="6">
        <v>3000</v>
      </c>
      <c r="F149" s="6">
        <v>6222</v>
      </c>
      <c r="G149" s="27">
        <v>9</v>
      </c>
      <c r="I149" s="55">
        <v>324950</v>
      </c>
      <c r="J149" s="6">
        <v>3</v>
      </c>
      <c r="K149" s="6">
        <v>1</v>
      </c>
      <c r="L149" s="6">
        <v>1040</v>
      </c>
      <c r="M149" s="6">
        <v>7288</v>
      </c>
      <c r="N149" s="27">
        <v>7</v>
      </c>
      <c r="P149" s="26">
        <v>300000</v>
      </c>
      <c r="Q149" s="57">
        <v>3</v>
      </c>
      <c r="R149" s="6">
        <v>2</v>
      </c>
      <c r="S149" s="6">
        <v>1880</v>
      </c>
      <c r="T149" s="6">
        <v>4200</v>
      </c>
      <c r="U149" s="27">
        <v>7</v>
      </c>
      <c r="W149" s="38">
        <v>404500</v>
      </c>
      <c r="X149" s="34">
        <v>2</v>
      </c>
      <c r="Y149" s="59">
        <v>1</v>
      </c>
      <c r="Z149" s="34">
        <v>800</v>
      </c>
      <c r="AA149" s="34">
        <v>5080</v>
      </c>
      <c r="AB149" s="39">
        <v>7</v>
      </c>
      <c r="AD149" s="38">
        <v>319950</v>
      </c>
      <c r="AE149" s="34">
        <v>2</v>
      </c>
      <c r="AF149" s="34">
        <v>1</v>
      </c>
      <c r="AG149" s="34">
        <v>920</v>
      </c>
      <c r="AH149" s="34">
        <v>8341</v>
      </c>
      <c r="AI149" s="62">
        <v>7</v>
      </c>
      <c r="AK149" s="38">
        <v>216000</v>
      </c>
      <c r="AL149" s="34">
        <v>3</v>
      </c>
      <c r="AM149" s="34">
        <v>1</v>
      </c>
      <c r="AN149" s="59">
        <v>1310</v>
      </c>
      <c r="AO149" s="34">
        <v>8670</v>
      </c>
      <c r="AP149" s="39">
        <v>6</v>
      </c>
      <c r="AS149" s="38">
        <v>700000</v>
      </c>
      <c r="AT149" s="34">
        <v>4</v>
      </c>
      <c r="AU149" s="34">
        <v>2</v>
      </c>
      <c r="AV149" s="34">
        <v>2490</v>
      </c>
      <c r="AW149" s="59">
        <v>4700</v>
      </c>
      <c r="AX149" s="39">
        <v>7</v>
      </c>
      <c r="BN149" s="38">
        <v>280000</v>
      </c>
      <c r="BO149" s="34">
        <v>3</v>
      </c>
      <c r="BP149" s="59">
        <v>1</v>
      </c>
      <c r="BQ149" s="34">
        <v>2080</v>
      </c>
      <c r="BR149" s="34">
        <v>87991</v>
      </c>
      <c r="BS149" s="39">
        <v>6</v>
      </c>
      <c r="BU149" s="38">
        <v>280000</v>
      </c>
      <c r="BV149" s="34">
        <v>3</v>
      </c>
      <c r="BW149" s="59">
        <v>1</v>
      </c>
      <c r="BX149" s="34">
        <v>2080</v>
      </c>
      <c r="BY149" s="34">
        <v>87991</v>
      </c>
      <c r="BZ149" s="39">
        <v>6</v>
      </c>
      <c r="CJ149" s="5"/>
      <c r="CK149" s="6"/>
      <c r="CL149" s="6"/>
      <c r="CM149" s="139" t="s">
        <v>105</v>
      </c>
      <c r="CN149" s="139">
        <v>39127225038.716827</v>
      </c>
      <c r="CO149" s="142">
        <v>25100.05433500887</v>
      </c>
      <c r="CP149" s="83">
        <f>SUM(CN144-CO149)</f>
        <v>479508.630312294</v>
      </c>
      <c r="CQ149" s="83">
        <f>SUM(CN144+CO149)</f>
        <v>529708.7389823118</v>
      </c>
      <c r="CR149" s="6"/>
      <c r="CS149" s="139" t="s">
        <v>105</v>
      </c>
      <c r="CT149" s="139">
        <v>413460.60798755189</v>
      </c>
      <c r="CU149" s="139" t="s">
        <v>99</v>
      </c>
      <c r="CV149" s="96" t="s">
        <v>139</v>
      </c>
      <c r="CW149" s="96" t="s">
        <v>140</v>
      </c>
      <c r="CX149" s="6"/>
      <c r="CY149" s="6"/>
      <c r="CZ149" s="7"/>
      <c r="DH149" s="5"/>
      <c r="DI149" s="6"/>
      <c r="DJ149" s="6"/>
      <c r="DK149" s="6"/>
      <c r="DL149" s="6"/>
      <c r="DM149" s="6"/>
      <c r="DN149" s="6"/>
      <c r="DO149" s="6"/>
      <c r="DP149" s="6"/>
      <c r="DQ149" s="6"/>
      <c r="DR149" s="6"/>
      <c r="DS149" s="6"/>
      <c r="DT149" s="6"/>
      <c r="DU149" s="6"/>
      <c r="DV149" s="6"/>
      <c r="DW149" s="6"/>
      <c r="DX149" s="6"/>
      <c r="DY149" s="6"/>
      <c r="DZ149" s="6"/>
      <c r="EA149" s="6"/>
      <c r="EB149" s="6"/>
      <c r="EC149" s="6"/>
      <c r="ED149" s="7"/>
      <c r="FJ149" s="100"/>
      <c r="FK149" s="89"/>
      <c r="FL149" s="89">
        <v>1040</v>
      </c>
      <c r="FM149" s="89">
        <v>324950</v>
      </c>
      <c r="FN149" s="145">
        <f t="shared" si="25"/>
        <v>-838.56</v>
      </c>
      <c r="FO149" s="145">
        <f t="shared" si="26"/>
        <v>703182.87359999993</v>
      </c>
      <c r="FP149" s="89">
        <f t="shared" si="22"/>
        <v>-131032.90000000002</v>
      </c>
      <c r="FQ149" s="89">
        <f t="shared" si="23"/>
        <v>17169620882.410006</v>
      </c>
      <c r="FR149" s="89">
        <f t="shared" si="24"/>
        <v>109878948.62400001</v>
      </c>
      <c r="FS149" s="89"/>
      <c r="FT149" s="89"/>
      <c r="FU149" s="89"/>
      <c r="FV149" s="139"/>
      <c r="FW149" s="139"/>
      <c r="FX149" s="139"/>
      <c r="FY149" s="139"/>
      <c r="GA149" s="139"/>
      <c r="GB149" s="139"/>
      <c r="GS149" s="139">
        <v>124</v>
      </c>
      <c r="GT149" s="139">
        <v>447123.8254215286</v>
      </c>
      <c r="GU149" s="139">
        <v>-56123.8254215286</v>
      </c>
      <c r="GV149" s="139">
        <v>-0.38517784166873387</v>
      </c>
      <c r="HC149" s="139">
        <v>124</v>
      </c>
      <c r="HD149" s="139">
        <v>661284.64952132409</v>
      </c>
      <c r="HE149" s="139">
        <v>-11284.649521324085</v>
      </c>
      <c r="HF149" s="139">
        <v>-6.9086388458700396E-2</v>
      </c>
      <c r="HM149" s="139">
        <v>124</v>
      </c>
      <c r="HN149" s="139">
        <v>334063.26548902423</v>
      </c>
      <c r="HO149" s="139">
        <v>35886.734510975773</v>
      </c>
      <c r="HP149" s="139">
        <v>0.26733311927543346</v>
      </c>
      <c r="HW149" s="139">
        <v>124</v>
      </c>
      <c r="HX149" s="139">
        <v>391382.53811351629</v>
      </c>
      <c r="HY149" s="139">
        <v>78617.46188648371</v>
      </c>
      <c r="HZ149" s="139">
        <v>0.46930411556529755</v>
      </c>
      <c r="JK149" s="139">
        <v>124</v>
      </c>
      <c r="JL149" s="139">
        <v>408391.50871874997</v>
      </c>
      <c r="JM149" s="139">
        <v>-29131.508718749974</v>
      </c>
      <c r="JN149" s="139">
        <v>-0.21295816494001824</v>
      </c>
      <c r="JU149" s="139">
        <v>124</v>
      </c>
      <c r="JV149" s="139">
        <v>511486.91723753739</v>
      </c>
      <c r="JW149" s="139">
        <v>218513.08276246261</v>
      </c>
      <c r="JX149" s="139">
        <v>1.2859434950413595</v>
      </c>
    </row>
    <row r="150" spans="2:284">
      <c r="B150" s="26">
        <v>241000</v>
      </c>
      <c r="C150" s="6">
        <v>2</v>
      </c>
      <c r="D150" s="6">
        <v>2</v>
      </c>
      <c r="E150" s="6">
        <v>1470</v>
      </c>
      <c r="F150" s="6">
        <v>3128</v>
      </c>
      <c r="G150" s="27">
        <v>6</v>
      </c>
      <c r="I150" s="55">
        <v>325000</v>
      </c>
      <c r="J150" s="6">
        <v>3</v>
      </c>
      <c r="K150" s="6">
        <v>2</v>
      </c>
      <c r="L150" s="6">
        <v>1890</v>
      </c>
      <c r="M150" s="6">
        <v>9646</v>
      </c>
      <c r="N150" s="27">
        <v>8</v>
      </c>
      <c r="P150" s="26">
        <v>302000</v>
      </c>
      <c r="Q150" s="57">
        <v>3</v>
      </c>
      <c r="R150" s="6">
        <v>1</v>
      </c>
      <c r="S150" s="6">
        <v>1110</v>
      </c>
      <c r="T150" s="6">
        <v>7000</v>
      </c>
      <c r="U150" s="27">
        <v>7</v>
      </c>
      <c r="W150" s="38">
        <v>405000</v>
      </c>
      <c r="X150" s="34">
        <v>3</v>
      </c>
      <c r="Y150" s="59">
        <v>1</v>
      </c>
      <c r="Z150" s="34">
        <v>1280</v>
      </c>
      <c r="AA150" s="34">
        <v>9600</v>
      </c>
      <c r="AB150" s="39">
        <v>7</v>
      </c>
      <c r="AD150" s="38">
        <v>320000</v>
      </c>
      <c r="AE150" s="34">
        <v>3</v>
      </c>
      <c r="AF150" s="34">
        <v>1</v>
      </c>
      <c r="AG150" s="34">
        <v>1400</v>
      </c>
      <c r="AH150" s="34">
        <v>9000</v>
      </c>
      <c r="AI150" s="62">
        <v>7</v>
      </c>
      <c r="AK150" s="38">
        <v>359000</v>
      </c>
      <c r="AL150" s="34">
        <v>3</v>
      </c>
      <c r="AM150" s="34">
        <v>3</v>
      </c>
      <c r="AN150" s="59">
        <v>1320</v>
      </c>
      <c r="AO150" s="34">
        <v>1071</v>
      </c>
      <c r="AP150" s="39">
        <v>7</v>
      </c>
      <c r="AS150" s="38">
        <v>563950</v>
      </c>
      <c r="AT150" s="34">
        <v>4</v>
      </c>
      <c r="AU150" s="34">
        <v>2</v>
      </c>
      <c r="AV150" s="34">
        <v>3050</v>
      </c>
      <c r="AW150" s="59">
        <v>4750</v>
      </c>
      <c r="AX150" s="39">
        <v>8</v>
      </c>
      <c r="BN150" s="38">
        <v>280000</v>
      </c>
      <c r="BO150" s="34">
        <v>3</v>
      </c>
      <c r="BP150" s="59">
        <v>1</v>
      </c>
      <c r="BQ150" s="34">
        <v>980</v>
      </c>
      <c r="BR150" s="34">
        <v>7480</v>
      </c>
      <c r="BS150" s="39">
        <v>6</v>
      </c>
      <c r="BU150" s="38">
        <v>280000</v>
      </c>
      <c r="BV150" s="34">
        <v>3</v>
      </c>
      <c r="BW150" s="59">
        <v>1</v>
      </c>
      <c r="BX150" s="34">
        <v>980</v>
      </c>
      <c r="BY150" s="34">
        <v>7480</v>
      </c>
      <c r="BZ150" s="39">
        <v>6</v>
      </c>
      <c r="CJ150" s="5"/>
      <c r="CK150" s="6"/>
      <c r="CL150" s="6"/>
      <c r="CM150" s="139" t="s">
        <v>106</v>
      </c>
      <c r="CN150" s="139">
        <v>-0.62766738003977807</v>
      </c>
      <c r="CO150" s="83"/>
      <c r="CP150" s="83"/>
      <c r="CQ150" s="83"/>
      <c r="CR150" s="6"/>
      <c r="CS150" s="139" t="s">
        <v>106</v>
      </c>
      <c r="CT150" s="139">
        <v>2.1955926196566695</v>
      </c>
      <c r="CU150" s="141">
        <v>81.592869518248008</v>
      </c>
      <c r="CV150" s="68">
        <f>SUM(CT144-CU150)</f>
        <v>2110.5523586975196</v>
      </c>
      <c r="CW150" s="68">
        <f>SUM(CT144+CU150)</f>
        <v>2273.7380977340154</v>
      </c>
      <c r="CX150" s="6"/>
      <c r="CY150" s="6"/>
      <c r="CZ150" s="7"/>
      <c r="DH150" s="5"/>
      <c r="DI150" s="6"/>
      <c r="DJ150" s="6"/>
      <c r="DK150" s="6"/>
      <c r="DL150" s="6"/>
      <c r="DM150" s="6"/>
      <c r="DN150" s="6"/>
      <c r="DO150" s="6"/>
      <c r="DP150" s="6"/>
      <c r="DQ150" s="6"/>
      <c r="DR150" s="6"/>
      <c r="DS150" s="6"/>
      <c r="DT150" s="6"/>
      <c r="DU150" s="6"/>
      <c r="DV150" s="6"/>
      <c r="DW150" s="6"/>
      <c r="DX150" s="6"/>
      <c r="DY150" s="6"/>
      <c r="DZ150" s="6"/>
      <c r="EA150" s="6"/>
      <c r="EB150" s="6"/>
      <c r="EC150" s="6"/>
      <c r="ED150" s="7"/>
      <c r="FJ150" s="100"/>
      <c r="FK150" s="89"/>
      <c r="FL150" s="89">
        <v>1890</v>
      </c>
      <c r="FM150" s="89">
        <v>325000</v>
      </c>
      <c r="FN150" s="145">
        <f t="shared" si="25"/>
        <v>11.440000000000055</v>
      </c>
      <c r="FO150" s="145">
        <f t="shared" si="26"/>
        <v>130.87360000000126</v>
      </c>
      <c r="FP150" s="89">
        <f t="shared" si="22"/>
        <v>-130982.90000000002</v>
      </c>
      <c r="FQ150" s="89">
        <f t="shared" si="23"/>
        <v>17156520092.410006</v>
      </c>
      <c r="FR150" s="89">
        <f t="shared" si="24"/>
        <v>-1498444.3760000074</v>
      </c>
      <c r="FS150" s="89"/>
      <c r="FT150" s="89"/>
      <c r="FU150" s="89"/>
      <c r="FV150" s="139"/>
      <c r="FW150" s="139"/>
      <c r="FX150" s="139"/>
      <c r="FY150" s="139"/>
      <c r="GA150" s="139"/>
      <c r="GB150" s="139"/>
      <c r="GS150" s="139">
        <v>125</v>
      </c>
      <c r="GT150" s="139">
        <v>496385.80792374199</v>
      </c>
      <c r="GU150" s="139">
        <v>-101435.80792374199</v>
      </c>
      <c r="GV150" s="139">
        <v>-0.69615400002659067</v>
      </c>
      <c r="HC150" s="139">
        <v>125</v>
      </c>
      <c r="HD150" s="139">
        <v>467273.06734515622</v>
      </c>
      <c r="HE150" s="139">
        <v>182726.93265484378</v>
      </c>
      <c r="HF150" s="139">
        <v>1.1186828467649292</v>
      </c>
      <c r="HM150" s="139">
        <v>125</v>
      </c>
      <c r="HN150" s="139">
        <v>280459.77686862403</v>
      </c>
      <c r="HO150" s="139">
        <v>89540.223131375969</v>
      </c>
      <c r="HP150" s="139">
        <v>0.66701714370272469</v>
      </c>
      <c r="HW150" s="139">
        <v>125</v>
      </c>
      <c r="HX150" s="139">
        <v>381567.30206899438</v>
      </c>
      <c r="HY150" s="139">
        <v>93432.697931005619</v>
      </c>
      <c r="HZ150" s="139">
        <v>0.55774313511549289</v>
      </c>
      <c r="JK150" s="139">
        <v>125</v>
      </c>
      <c r="JL150" s="139">
        <v>444284.51407968893</v>
      </c>
      <c r="JM150" s="139">
        <v>-64784.514079688932</v>
      </c>
      <c r="JN150" s="139">
        <v>-0.47359000071498286</v>
      </c>
      <c r="JU150" s="139">
        <v>125</v>
      </c>
      <c r="JV150" s="139">
        <v>574400.38375664188</v>
      </c>
      <c r="JW150" s="139">
        <v>190599.61624335812</v>
      </c>
      <c r="JX150" s="139">
        <v>1.1216735106518323</v>
      </c>
    </row>
    <row r="151" spans="2:284">
      <c r="B151" s="26">
        <v>302000</v>
      </c>
      <c r="C151" s="6">
        <v>3</v>
      </c>
      <c r="D151" s="6">
        <v>1</v>
      </c>
      <c r="E151" s="6">
        <v>1110</v>
      </c>
      <c r="F151" s="6">
        <v>7000</v>
      </c>
      <c r="G151" s="27">
        <v>7</v>
      </c>
      <c r="I151" s="55">
        <v>325000</v>
      </c>
      <c r="J151" s="6">
        <v>4</v>
      </c>
      <c r="K151" s="6">
        <v>2</v>
      </c>
      <c r="L151" s="6">
        <v>2110</v>
      </c>
      <c r="M151" s="6">
        <v>6838</v>
      </c>
      <c r="N151" s="27">
        <v>8</v>
      </c>
      <c r="P151" s="26">
        <v>302000</v>
      </c>
      <c r="Q151" s="57">
        <v>3</v>
      </c>
      <c r="R151" s="6">
        <v>2</v>
      </c>
      <c r="S151" s="6">
        <v>2140</v>
      </c>
      <c r="T151" s="6">
        <v>9492</v>
      </c>
      <c r="U151" s="27">
        <v>8</v>
      </c>
      <c r="W151" s="38">
        <v>410000</v>
      </c>
      <c r="X151" s="34">
        <v>2</v>
      </c>
      <c r="Y151" s="59">
        <v>1</v>
      </c>
      <c r="Z151" s="34">
        <v>1180</v>
      </c>
      <c r="AA151" s="34">
        <v>1034</v>
      </c>
      <c r="AB151" s="39">
        <v>7</v>
      </c>
      <c r="AD151" s="38">
        <v>322000</v>
      </c>
      <c r="AE151" s="34">
        <v>3</v>
      </c>
      <c r="AF151" s="34">
        <v>2</v>
      </c>
      <c r="AG151" s="34">
        <v>1760</v>
      </c>
      <c r="AH151" s="34">
        <v>43575</v>
      </c>
      <c r="AI151" s="62">
        <v>7</v>
      </c>
      <c r="AK151" s="38">
        <v>385000</v>
      </c>
      <c r="AL151" s="34">
        <v>3</v>
      </c>
      <c r="AM151" s="34">
        <v>2</v>
      </c>
      <c r="AN151" s="59">
        <v>1320</v>
      </c>
      <c r="AO151" s="34">
        <v>1297</v>
      </c>
      <c r="AP151" s="39">
        <v>7</v>
      </c>
      <c r="AS151" s="38">
        <v>400000</v>
      </c>
      <c r="AT151" s="34">
        <v>3</v>
      </c>
      <c r="AU151" s="34">
        <v>2</v>
      </c>
      <c r="AV151" s="34">
        <v>2393</v>
      </c>
      <c r="AW151" s="59">
        <v>4788</v>
      </c>
      <c r="AX151" s="39">
        <v>8</v>
      </c>
      <c r="BN151" s="38">
        <v>280000</v>
      </c>
      <c r="BO151" s="34">
        <v>3</v>
      </c>
      <c r="BP151" s="59">
        <v>1</v>
      </c>
      <c r="BQ151" s="34">
        <v>1770</v>
      </c>
      <c r="BR151" s="34">
        <v>8240</v>
      </c>
      <c r="BS151" s="39">
        <v>7</v>
      </c>
      <c r="BU151" s="38">
        <v>280000</v>
      </c>
      <c r="BV151" s="34">
        <v>3</v>
      </c>
      <c r="BW151" s="59">
        <v>1</v>
      </c>
      <c r="BX151" s="34">
        <v>1770</v>
      </c>
      <c r="BY151" s="34">
        <v>8240</v>
      </c>
      <c r="BZ151" s="39">
        <v>7</v>
      </c>
      <c r="CJ151" s="5"/>
      <c r="CK151" s="6"/>
      <c r="CL151" s="6"/>
      <c r="CM151" s="139" t="s">
        <v>107</v>
      </c>
      <c r="CN151" s="139">
        <v>0.56191362941730183</v>
      </c>
      <c r="CO151" s="83"/>
      <c r="CP151" s="83"/>
      <c r="CQ151" s="83"/>
      <c r="CR151" s="6"/>
      <c r="CS151" s="139" t="s">
        <v>107</v>
      </c>
      <c r="CT151" s="139">
        <v>0.98166745582382764</v>
      </c>
      <c r="CU151" s="6"/>
      <c r="CV151" s="6"/>
      <c r="CW151" s="6"/>
      <c r="CX151" s="6"/>
      <c r="CY151" s="6"/>
      <c r="CZ151" s="7"/>
      <c r="DH151" s="5"/>
      <c r="DI151" s="6"/>
      <c r="DJ151" s="6"/>
      <c r="DK151" s="6"/>
      <c r="DL151" s="6"/>
      <c r="DM151" s="6"/>
      <c r="DN151" s="6"/>
      <c r="DO151" s="6"/>
      <c r="DP151" s="6"/>
      <c r="DQ151" s="6"/>
      <c r="DR151" s="6"/>
      <c r="DS151" s="6"/>
      <c r="DT151" s="6"/>
      <c r="DU151" s="6"/>
      <c r="DV151" s="6"/>
      <c r="DW151" s="6"/>
      <c r="DX151" s="6"/>
      <c r="DY151" s="6"/>
      <c r="DZ151" s="6"/>
      <c r="EA151" s="6"/>
      <c r="EB151" s="6"/>
      <c r="EC151" s="6"/>
      <c r="ED151" s="7"/>
      <c r="FJ151" s="100"/>
      <c r="FK151" s="89"/>
      <c r="FL151" s="89">
        <v>2110</v>
      </c>
      <c r="FM151" s="89">
        <v>325000</v>
      </c>
      <c r="FN151" s="145">
        <f t="shared" si="25"/>
        <v>231.44000000000005</v>
      </c>
      <c r="FO151" s="145">
        <f t="shared" si="26"/>
        <v>53564.473600000027</v>
      </c>
      <c r="FP151" s="89">
        <f t="shared" si="22"/>
        <v>-130982.90000000002</v>
      </c>
      <c r="FQ151" s="89">
        <f t="shared" si="23"/>
        <v>17156520092.410006</v>
      </c>
      <c r="FR151" s="89">
        <f t="shared" si="24"/>
        <v>-30314682.376000013</v>
      </c>
      <c r="FS151" s="89"/>
      <c r="FT151" s="89"/>
      <c r="FU151" s="89"/>
      <c r="FV151" s="139"/>
      <c r="FW151" s="139"/>
      <c r="FX151" s="139"/>
      <c r="FY151" s="139"/>
      <c r="GA151" s="139"/>
      <c r="GB151" s="139"/>
      <c r="GS151" s="139">
        <v>126</v>
      </c>
      <c r="GT151" s="139">
        <v>384068.48781869537</v>
      </c>
      <c r="GU151" s="139">
        <v>13931.512181304628</v>
      </c>
      <c r="GV151" s="139">
        <v>9.5611975001230032E-2</v>
      </c>
      <c r="HC151" s="139">
        <v>126</v>
      </c>
      <c r="HD151" s="139">
        <v>414210.07051064877</v>
      </c>
      <c r="HE151" s="139">
        <v>240289.92948935123</v>
      </c>
      <c r="HF151" s="139">
        <v>1.4710925120045018</v>
      </c>
      <c r="HM151" s="139">
        <v>126</v>
      </c>
      <c r="HN151" s="139">
        <v>442759.22852483566</v>
      </c>
      <c r="HO151" s="139">
        <v>-67759.228524835664</v>
      </c>
      <c r="HP151" s="139">
        <v>-0.50476272550518864</v>
      </c>
      <c r="HW151" s="139">
        <v>126</v>
      </c>
      <c r="HX151" s="139">
        <v>533703.46075908304</v>
      </c>
      <c r="HY151" s="139">
        <v>-58703.460759083042</v>
      </c>
      <c r="HZ151" s="139">
        <v>-0.35042820095035537</v>
      </c>
      <c r="JK151" s="139">
        <v>126</v>
      </c>
      <c r="JL151" s="139">
        <v>449562.89722100354</v>
      </c>
      <c r="JM151" s="139">
        <v>-70062.897221003543</v>
      </c>
      <c r="JN151" s="139">
        <v>-0.51217622014072783</v>
      </c>
      <c r="JU151" s="139">
        <v>126</v>
      </c>
      <c r="JV151" s="139">
        <v>500778.2420853494</v>
      </c>
      <c r="JW151" s="139">
        <v>271221.7579146506</v>
      </c>
      <c r="JX151" s="139">
        <v>1.5961326017406863</v>
      </c>
    </row>
    <row r="152" spans="2:284">
      <c r="B152" s="26">
        <v>313100</v>
      </c>
      <c r="C152" s="6">
        <v>4</v>
      </c>
      <c r="D152" s="6">
        <v>2</v>
      </c>
      <c r="E152" s="6">
        <v>2660</v>
      </c>
      <c r="F152" s="6">
        <v>9030</v>
      </c>
      <c r="G152" s="27">
        <v>7</v>
      </c>
      <c r="I152" s="55">
        <v>325000</v>
      </c>
      <c r="J152" s="6">
        <v>4</v>
      </c>
      <c r="K152" s="6">
        <v>2</v>
      </c>
      <c r="L152" s="6">
        <v>2240</v>
      </c>
      <c r="M152" s="6">
        <v>5105</v>
      </c>
      <c r="N152" s="27">
        <v>8</v>
      </c>
      <c r="P152" s="26">
        <v>306000</v>
      </c>
      <c r="Q152" s="57">
        <v>3</v>
      </c>
      <c r="R152" s="6">
        <v>2</v>
      </c>
      <c r="S152" s="6">
        <v>1870</v>
      </c>
      <c r="T152" s="6">
        <v>5874</v>
      </c>
      <c r="U152" s="27">
        <v>7</v>
      </c>
      <c r="W152" s="38">
        <v>410000</v>
      </c>
      <c r="X152" s="34">
        <v>3</v>
      </c>
      <c r="Y152" s="59">
        <v>1</v>
      </c>
      <c r="Z152" s="34">
        <v>1640</v>
      </c>
      <c r="AA152" s="34">
        <v>17583</v>
      </c>
      <c r="AB152" s="39">
        <v>7</v>
      </c>
      <c r="AD152" s="38">
        <v>322000</v>
      </c>
      <c r="AE152" s="34">
        <v>3</v>
      </c>
      <c r="AF152" s="34">
        <v>1</v>
      </c>
      <c r="AG152" s="34">
        <v>1380</v>
      </c>
      <c r="AH152" s="34">
        <v>5864</v>
      </c>
      <c r="AI152" s="62">
        <v>7</v>
      </c>
      <c r="AK152" s="38">
        <v>450500</v>
      </c>
      <c r="AL152" s="34">
        <v>2</v>
      </c>
      <c r="AM152" s="34">
        <v>1</v>
      </c>
      <c r="AN152" s="59">
        <v>1330</v>
      </c>
      <c r="AO152" s="34">
        <v>3698</v>
      </c>
      <c r="AP152" s="39">
        <v>7</v>
      </c>
      <c r="AS152" s="38">
        <v>125000</v>
      </c>
      <c r="AT152" s="34">
        <v>3</v>
      </c>
      <c r="AU152" s="34">
        <v>1</v>
      </c>
      <c r="AV152" s="34">
        <v>1230</v>
      </c>
      <c r="AW152" s="59">
        <v>4800</v>
      </c>
      <c r="AX152" s="39">
        <v>6</v>
      </c>
      <c r="BN152" s="38">
        <v>283000</v>
      </c>
      <c r="BO152" s="34">
        <v>3</v>
      </c>
      <c r="BP152" s="59">
        <v>1</v>
      </c>
      <c r="BQ152" s="34">
        <v>890</v>
      </c>
      <c r="BR152" s="34">
        <v>8400</v>
      </c>
      <c r="BS152" s="39">
        <v>6</v>
      </c>
      <c r="BU152" s="38">
        <v>283000</v>
      </c>
      <c r="BV152" s="34">
        <v>3</v>
      </c>
      <c r="BW152" s="59">
        <v>1</v>
      </c>
      <c r="BX152" s="34">
        <v>890</v>
      </c>
      <c r="BY152" s="34">
        <v>8400</v>
      </c>
      <c r="BZ152" s="39">
        <v>6</v>
      </c>
      <c r="CJ152" s="5"/>
      <c r="CK152" s="6"/>
      <c r="CL152" s="6"/>
      <c r="CM152" s="139" t="s">
        <v>108</v>
      </c>
      <c r="CN152" s="139">
        <v>837000</v>
      </c>
      <c r="CO152" s="83"/>
      <c r="CP152" s="83"/>
      <c r="CQ152" s="83"/>
      <c r="CR152" s="6"/>
      <c r="CS152" s="139" t="s">
        <v>108</v>
      </c>
      <c r="CT152" s="139">
        <v>4430</v>
      </c>
      <c r="CU152" s="6"/>
      <c r="CV152" s="6"/>
      <c r="CW152" s="6"/>
      <c r="CX152" s="6"/>
      <c r="CY152" s="6"/>
      <c r="CZ152" s="7"/>
      <c r="DH152" s="5"/>
      <c r="DI152" s="6"/>
      <c r="DJ152" s="6"/>
      <c r="DK152" s="6"/>
      <c r="DL152" s="6"/>
      <c r="DM152" s="6"/>
      <c r="DN152" s="6"/>
      <c r="DO152" s="6"/>
      <c r="DP152" s="6"/>
      <c r="DQ152" s="6"/>
      <c r="DR152" s="6"/>
      <c r="DS152" s="6"/>
      <c r="DT152" s="6"/>
      <c r="DU152" s="6"/>
      <c r="DV152" s="6"/>
      <c r="DW152" s="6"/>
      <c r="DX152" s="6"/>
      <c r="DY152" s="6"/>
      <c r="DZ152" s="6"/>
      <c r="EA152" s="6"/>
      <c r="EB152" s="6"/>
      <c r="EC152" s="6"/>
      <c r="ED152" s="7"/>
      <c r="FJ152" s="100"/>
      <c r="FK152" s="89"/>
      <c r="FL152" s="89">
        <v>2240</v>
      </c>
      <c r="FM152" s="89">
        <v>325000</v>
      </c>
      <c r="FN152" s="145">
        <f t="shared" si="25"/>
        <v>361.44000000000005</v>
      </c>
      <c r="FO152" s="145">
        <f t="shared" si="26"/>
        <v>130638.87360000004</v>
      </c>
      <c r="FP152" s="89">
        <f t="shared" si="22"/>
        <v>-130982.90000000002</v>
      </c>
      <c r="FQ152" s="89">
        <f t="shared" si="23"/>
        <v>17156520092.410006</v>
      </c>
      <c r="FR152" s="89">
        <f t="shared" si="24"/>
        <v>-47342459.376000017</v>
      </c>
      <c r="FS152" s="89"/>
      <c r="FT152" s="89"/>
      <c r="FU152" s="89"/>
      <c r="FV152" s="139"/>
      <c r="FW152" s="139"/>
      <c r="FX152" s="139"/>
      <c r="FY152" s="139"/>
      <c r="GA152" s="139"/>
      <c r="GB152" s="139"/>
      <c r="GS152" s="139">
        <v>127</v>
      </c>
      <c r="GT152" s="139">
        <v>431359.99102082028</v>
      </c>
      <c r="GU152" s="139">
        <v>-31409.991020820278</v>
      </c>
      <c r="GV152" s="139">
        <v>-0.21556678393474252</v>
      </c>
      <c r="HC152" s="139">
        <v>127</v>
      </c>
      <c r="HD152" s="139">
        <v>573399.06101417099</v>
      </c>
      <c r="HE152" s="139">
        <v>83600.938985829009</v>
      </c>
      <c r="HF152" s="139">
        <v>0.51181801750892153</v>
      </c>
      <c r="HM152" s="139">
        <v>127</v>
      </c>
      <c r="HN152" s="139">
        <v>341508.1944640798</v>
      </c>
      <c r="HO152" s="139">
        <v>33491.805535920197</v>
      </c>
      <c r="HP152" s="139">
        <v>0.24949243685979297</v>
      </c>
      <c r="HW152" s="139">
        <v>127</v>
      </c>
      <c r="HX152" s="139">
        <v>479719.66251421283</v>
      </c>
      <c r="HY152" s="139">
        <v>-4719.6625142128323</v>
      </c>
      <c r="HZ152" s="139">
        <v>-2.8173855894731547E-2</v>
      </c>
      <c r="JK152" s="139">
        <v>127</v>
      </c>
      <c r="JL152" s="139">
        <v>415781.24511659035</v>
      </c>
      <c r="JM152" s="139">
        <v>-35781.245116590348</v>
      </c>
      <c r="JN152" s="139">
        <v>-0.26156929848242472</v>
      </c>
      <c r="JU152" s="139">
        <v>127</v>
      </c>
      <c r="JV152" s="139">
        <v>507471.16405546688</v>
      </c>
      <c r="JW152" s="139">
        <v>291278.83594453312</v>
      </c>
      <c r="JX152" s="139">
        <v>1.714167955486998</v>
      </c>
    </row>
    <row r="153" spans="2:284">
      <c r="B153" s="26">
        <v>313000</v>
      </c>
      <c r="C153" s="6">
        <v>2</v>
      </c>
      <c r="D153" s="6">
        <v>1</v>
      </c>
      <c r="E153" s="6">
        <v>1180</v>
      </c>
      <c r="F153" s="6">
        <v>4900</v>
      </c>
      <c r="G153" s="27">
        <v>6</v>
      </c>
      <c r="I153" s="55">
        <v>327500</v>
      </c>
      <c r="J153" s="6">
        <v>3</v>
      </c>
      <c r="K153" s="6">
        <v>2</v>
      </c>
      <c r="L153" s="6">
        <v>1770</v>
      </c>
      <c r="M153" s="6">
        <v>8755</v>
      </c>
      <c r="N153" s="27">
        <v>8</v>
      </c>
      <c r="P153" s="26">
        <v>310000</v>
      </c>
      <c r="Q153" s="57">
        <v>3</v>
      </c>
      <c r="R153" s="6">
        <v>1</v>
      </c>
      <c r="S153" s="6">
        <v>1150</v>
      </c>
      <c r="T153" s="6">
        <v>3323</v>
      </c>
      <c r="U153" s="27">
        <v>7</v>
      </c>
      <c r="W153" s="38">
        <v>410500</v>
      </c>
      <c r="X153" s="34">
        <v>3</v>
      </c>
      <c r="Y153" s="59">
        <v>1</v>
      </c>
      <c r="Z153" s="34">
        <v>1150</v>
      </c>
      <c r="AA153" s="34">
        <v>6800</v>
      </c>
      <c r="AB153" s="39">
        <v>7</v>
      </c>
      <c r="AD153" s="38">
        <v>324500</v>
      </c>
      <c r="AE153" s="34">
        <v>3</v>
      </c>
      <c r="AF153" s="34">
        <v>2</v>
      </c>
      <c r="AG153" s="34">
        <v>1590</v>
      </c>
      <c r="AH153" s="34">
        <v>4108</v>
      </c>
      <c r="AI153" s="62">
        <v>7</v>
      </c>
      <c r="AK153" s="38">
        <v>230000</v>
      </c>
      <c r="AL153" s="34">
        <v>3</v>
      </c>
      <c r="AM153" s="34">
        <v>2</v>
      </c>
      <c r="AN153" s="59">
        <v>1340</v>
      </c>
      <c r="AO153" s="34">
        <v>3011</v>
      </c>
      <c r="AP153" s="39">
        <v>7</v>
      </c>
      <c r="AS153" s="38">
        <v>245000</v>
      </c>
      <c r="AT153" s="34">
        <v>2</v>
      </c>
      <c r="AU153" s="34">
        <v>1</v>
      </c>
      <c r="AV153" s="34">
        <v>990</v>
      </c>
      <c r="AW153" s="59">
        <v>4800</v>
      </c>
      <c r="AX153" s="39">
        <v>6</v>
      </c>
      <c r="BN153" s="38">
        <v>285000</v>
      </c>
      <c r="BO153" s="34">
        <v>2</v>
      </c>
      <c r="BP153" s="59">
        <v>1</v>
      </c>
      <c r="BQ153" s="34">
        <v>720</v>
      </c>
      <c r="BR153" s="34">
        <v>6400</v>
      </c>
      <c r="BS153" s="39">
        <v>6</v>
      </c>
      <c r="BU153" s="38">
        <v>285000</v>
      </c>
      <c r="BV153" s="34">
        <v>2</v>
      </c>
      <c r="BW153" s="59">
        <v>1</v>
      </c>
      <c r="BX153" s="34">
        <v>720</v>
      </c>
      <c r="BY153" s="34">
        <v>6400</v>
      </c>
      <c r="BZ153" s="39">
        <v>6</v>
      </c>
      <c r="CJ153" s="5"/>
      <c r="CK153" s="6"/>
      <c r="CL153" s="6"/>
      <c r="CM153" s="139" t="s">
        <v>109</v>
      </c>
      <c r="CN153" s="139">
        <v>158000</v>
      </c>
      <c r="CO153" s="83"/>
      <c r="CP153" s="83"/>
      <c r="CQ153" s="83"/>
      <c r="CR153" s="6"/>
      <c r="CS153" s="139" t="s">
        <v>109</v>
      </c>
      <c r="CT153" s="139">
        <v>1010</v>
      </c>
      <c r="CU153" s="6"/>
      <c r="CV153" s="6"/>
      <c r="CW153" s="6"/>
      <c r="CX153" s="6"/>
      <c r="CY153" s="6"/>
      <c r="CZ153" s="7"/>
      <c r="DH153" s="5"/>
      <c r="DI153" s="6"/>
      <c r="DJ153" s="6"/>
      <c r="DK153" s="6"/>
      <c r="DL153" s="6"/>
      <c r="DM153" s="6"/>
      <c r="DN153" s="6"/>
      <c r="DO153" s="6"/>
      <c r="DP153" s="6"/>
      <c r="DQ153" s="6"/>
      <c r="DR153" s="6"/>
      <c r="DS153" s="6"/>
      <c r="DT153" s="6"/>
      <c r="DU153" s="6"/>
      <c r="DV153" s="6"/>
      <c r="DW153" s="6"/>
      <c r="DX153" s="6"/>
      <c r="DY153" s="6"/>
      <c r="DZ153" s="6"/>
      <c r="EA153" s="6"/>
      <c r="EB153" s="6"/>
      <c r="EC153" s="6"/>
      <c r="ED153" s="7"/>
      <c r="FJ153" s="100"/>
      <c r="FK153" s="89"/>
      <c r="FL153" s="89">
        <v>1770</v>
      </c>
      <c r="FM153" s="89">
        <v>327500</v>
      </c>
      <c r="FN153" s="145">
        <f t="shared" si="25"/>
        <v>-108.55999999999995</v>
      </c>
      <c r="FO153" s="145">
        <f t="shared" si="26"/>
        <v>11785.273599999988</v>
      </c>
      <c r="FP153" s="89">
        <f t="shared" si="22"/>
        <v>-128482.90000000002</v>
      </c>
      <c r="FQ153" s="89">
        <f t="shared" si="23"/>
        <v>16507855592.410006</v>
      </c>
      <c r="FR153" s="89">
        <f t="shared" si="24"/>
        <v>13948103.623999996</v>
      </c>
      <c r="FS153" s="89"/>
      <c r="FT153" s="89"/>
      <c r="FU153" s="89"/>
      <c r="FV153" s="139"/>
      <c r="FW153" s="139"/>
      <c r="FX153" s="139"/>
      <c r="FY153" s="139"/>
      <c r="GA153" s="139"/>
      <c r="GB153" s="139"/>
      <c r="GS153" s="139">
        <v>128</v>
      </c>
      <c r="GT153" s="139">
        <v>322983.6295159508</v>
      </c>
      <c r="GU153" s="139">
        <v>77016.370484049199</v>
      </c>
      <c r="GV153" s="139">
        <v>0.5285633887818777</v>
      </c>
      <c r="HC153" s="139">
        <v>128</v>
      </c>
      <c r="HD153" s="139">
        <v>465614.84869407781</v>
      </c>
      <c r="HE153" s="139">
        <v>193385.15130592219</v>
      </c>
      <c r="HF153" s="139">
        <v>1.183934127508274</v>
      </c>
      <c r="HM153" s="139">
        <v>128</v>
      </c>
      <c r="HN153" s="139">
        <v>432336.32795975782</v>
      </c>
      <c r="HO153" s="139">
        <v>-57336.327959757822</v>
      </c>
      <c r="HP153" s="139">
        <v>-0.42711881173232263</v>
      </c>
      <c r="HW153" s="139">
        <v>128</v>
      </c>
      <c r="HX153" s="139">
        <v>533703.46075908304</v>
      </c>
      <c r="HY153" s="139">
        <v>-54703.460759083042</v>
      </c>
      <c r="HZ153" s="139">
        <v>-0.32655034459101734</v>
      </c>
      <c r="JK153" s="139">
        <v>128</v>
      </c>
      <c r="JL153" s="139">
        <v>374609.85661433684</v>
      </c>
      <c r="JM153" s="139">
        <v>8390.1433856631629</v>
      </c>
      <c r="JN153" s="139">
        <v>6.1333917039609061E-2</v>
      </c>
      <c r="JU153" s="139">
        <v>128</v>
      </c>
      <c r="JV153" s="139">
        <v>494085.32011523191</v>
      </c>
      <c r="JW153" s="139">
        <v>305914.67988476809</v>
      </c>
      <c r="JX153" s="139">
        <v>1.8002994953996225</v>
      </c>
    </row>
    <row r="154" spans="2:284">
      <c r="B154" s="26">
        <v>239950</v>
      </c>
      <c r="C154" s="6">
        <v>3</v>
      </c>
      <c r="D154" s="6">
        <v>2</v>
      </c>
      <c r="E154" s="6">
        <v>1560</v>
      </c>
      <c r="F154" s="6">
        <v>8280</v>
      </c>
      <c r="G154" s="27">
        <v>7</v>
      </c>
      <c r="I154" s="55">
        <v>329500</v>
      </c>
      <c r="J154" s="6">
        <v>3</v>
      </c>
      <c r="K154" s="6">
        <v>1</v>
      </c>
      <c r="L154" s="6">
        <v>1080</v>
      </c>
      <c r="M154" s="6">
        <v>5250</v>
      </c>
      <c r="N154" s="27">
        <v>7</v>
      </c>
      <c r="P154" s="26">
        <v>310000</v>
      </c>
      <c r="Q154" s="57">
        <v>3</v>
      </c>
      <c r="R154" s="6">
        <v>1</v>
      </c>
      <c r="S154" s="6">
        <v>1210</v>
      </c>
      <c r="T154" s="6">
        <v>7649</v>
      </c>
      <c r="U154" s="27">
        <v>7</v>
      </c>
      <c r="W154" s="38">
        <v>412133</v>
      </c>
      <c r="X154" s="34">
        <v>2</v>
      </c>
      <c r="Y154" s="59">
        <v>1</v>
      </c>
      <c r="Z154" s="34">
        <v>920</v>
      </c>
      <c r="AA154" s="34">
        <v>4400</v>
      </c>
      <c r="AB154" s="39">
        <v>7</v>
      </c>
      <c r="AD154" s="38">
        <v>324950</v>
      </c>
      <c r="AE154" s="34">
        <v>3</v>
      </c>
      <c r="AF154" s="34">
        <v>1</v>
      </c>
      <c r="AG154" s="34">
        <v>1040</v>
      </c>
      <c r="AH154" s="34">
        <v>7288</v>
      </c>
      <c r="AI154" s="62">
        <v>7</v>
      </c>
      <c r="AK154" s="38">
        <v>225000</v>
      </c>
      <c r="AL154" s="34">
        <v>3</v>
      </c>
      <c r="AM154" s="34">
        <v>1</v>
      </c>
      <c r="AN154" s="59">
        <v>1350</v>
      </c>
      <c r="AO154" s="34">
        <v>9793</v>
      </c>
      <c r="AP154" s="39">
        <v>7</v>
      </c>
      <c r="AS154" s="38">
        <v>380000</v>
      </c>
      <c r="AT154" s="34">
        <v>2</v>
      </c>
      <c r="AU154" s="34">
        <v>1</v>
      </c>
      <c r="AV154" s="34">
        <v>1210</v>
      </c>
      <c r="AW154" s="59">
        <v>4800</v>
      </c>
      <c r="AX154" s="39">
        <v>8</v>
      </c>
      <c r="BN154" s="38">
        <v>285000</v>
      </c>
      <c r="BO154" s="34">
        <v>3</v>
      </c>
      <c r="BP154" s="59">
        <v>1</v>
      </c>
      <c r="BQ154" s="34">
        <v>1600</v>
      </c>
      <c r="BR154" s="34">
        <v>7500</v>
      </c>
      <c r="BS154" s="39">
        <v>7</v>
      </c>
      <c r="BU154" s="38">
        <v>285000</v>
      </c>
      <c r="BV154" s="34">
        <v>3</v>
      </c>
      <c r="BW154" s="59">
        <v>1</v>
      </c>
      <c r="BX154" s="34">
        <v>1600</v>
      </c>
      <c r="BY154" s="34">
        <v>7500</v>
      </c>
      <c r="BZ154" s="39">
        <v>7</v>
      </c>
      <c r="CJ154" s="5"/>
      <c r="CK154" s="6"/>
      <c r="CL154" s="6"/>
      <c r="CM154" s="139" t="s">
        <v>110</v>
      </c>
      <c r="CN154" s="139">
        <v>995000</v>
      </c>
      <c r="CO154" s="83"/>
      <c r="CP154" s="83"/>
      <c r="CQ154" s="83"/>
      <c r="CR154" s="6"/>
      <c r="CS154" s="139" t="s">
        <v>110</v>
      </c>
      <c r="CT154" s="139">
        <v>5440</v>
      </c>
      <c r="CU154" s="6"/>
      <c r="CV154" s="6"/>
      <c r="CW154" s="6"/>
      <c r="CX154" s="6"/>
      <c r="CY154" s="6"/>
      <c r="CZ154" s="7"/>
      <c r="DH154" s="5"/>
      <c r="DI154" s="6"/>
      <c r="DJ154" s="6"/>
      <c r="DK154" s="6"/>
      <c r="DL154" s="6"/>
      <c r="DM154" s="6"/>
      <c r="DN154" s="6"/>
      <c r="DO154" s="6"/>
      <c r="DP154" s="6"/>
      <c r="DQ154" s="6"/>
      <c r="DR154" s="6"/>
      <c r="DS154" s="6"/>
      <c r="DT154" s="6"/>
      <c r="DU154" s="6"/>
      <c r="DV154" s="6"/>
      <c r="DW154" s="6"/>
      <c r="DX154" s="6"/>
      <c r="DY154" s="6"/>
      <c r="DZ154" s="6"/>
      <c r="EA154" s="6"/>
      <c r="EB154" s="6"/>
      <c r="EC154" s="6"/>
      <c r="ED154" s="7"/>
      <c r="FJ154" s="100"/>
      <c r="FK154" s="89"/>
      <c r="FL154" s="89">
        <v>1080</v>
      </c>
      <c r="FM154" s="89">
        <v>329500</v>
      </c>
      <c r="FN154" s="145">
        <f t="shared" si="25"/>
        <v>-798.56</v>
      </c>
      <c r="FO154" s="145">
        <f t="shared" si="26"/>
        <v>637698.07359999989</v>
      </c>
      <c r="FP154" s="89">
        <f t="shared" si="22"/>
        <v>-126482.90000000002</v>
      </c>
      <c r="FQ154" s="89">
        <f t="shared" si="23"/>
        <v>15997923992.410006</v>
      </c>
      <c r="FR154" s="89">
        <f t="shared" si="24"/>
        <v>101004184.62400001</v>
      </c>
      <c r="FS154" s="89"/>
      <c r="FT154" s="89"/>
      <c r="FU154" s="89"/>
      <c r="FV154" s="139"/>
      <c r="FW154" s="139"/>
      <c r="FX154" s="139"/>
      <c r="FY154" s="139"/>
      <c r="GA154" s="139"/>
      <c r="GB154" s="139"/>
      <c r="GS154" s="139">
        <v>129</v>
      </c>
      <c r="GT154" s="139">
        <v>504267.72512409615</v>
      </c>
      <c r="GU154" s="139">
        <v>-104267.72512409615</v>
      </c>
      <c r="GV154" s="139">
        <v>-0.71558944917540368</v>
      </c>
      <c r="HC154" s="139">
        <v>129</v>
      </c>
      <c r="HD154" s="139">
        <v>535260.03203936876</v>
      </c>
      <c r="HE154" s="139">
        <v>124739.96796063124</v>
      </c>
      <c r="HF154" s="139">
        <v>0.76367758401085351</v>
      </c>
      <c r="HM154" s="139">
        <v>129</v>
      </c>
      <c r="HN154" s="139">
        <v>317684.42174390191</v>
      </c>
      <c r="HO154" s="139">
        <v>59315.578256098088</v>
      </c>
      <c r="HP154" s="139">
        <v>0.44186295501417072</v>
      </c>
      <c r="HW154" s="139">
        <v>129</v>
      </c>
      <c r="HX154" s="139">
        <v>391382.53811351629</v>
      </c>
      <c r="HY154" s="139">
        <v>93617.46188648371</v>
      </c>
      <c r="HZ154" s="139">
        <v>0.55884607691281518</v>
      </c>
      <c r="JK154" s="139">
        <v>129</v>
      </c>
      <c r="JL154" s="139">
        <v>365108.76695997058</v>
      </c>
      <c r="JM154" s="139">
        <v>19891.233040029416</v>
      </c>
      <c r="JN154" s="139">
        <v>0.14540958134010062</v>
      </c>
      <c r="JU154" s="139">
        <v>129</v>
      </c>
      <c r="JV154" s="139">
        <v>478022.30738694989</v>
      </c>
      <c r="JW154" s="139">
        <v>336977.69261305011</v>
      </c>
      <c r="JX154" s="139">
        <v>1.9831044727919567</v>
      </c>
    </row>
    <row r="155" spans="2:284">
      <c r="B155" s="26">
        <v>505000</v>
      </c>
      <c r="C155" s="6">
        <v>4</v>
      </c>
      <c r="D155" s="6">
        <v>1</v>
      </c>
      <c r="E155" s="6">
        <v>1480</v>
      </c>
      <c r="F155" s="6">
        <v>12675</v>
      </c>
      <c r="G155" s="27">
        <v>7</v>
      </c>
      <c r="I155" s="55">
        <v>329950</v>
      </c>
      <c r="J155" s="6">
        <v>4</v>
      </c>
      <c r="K155" s="6">
        <v>1</v>
      </c>
      <c r="L155" s="6">
        <v>1740</v>
      </c>
      <c r="M155" s="6">
        <v>7208</v>
      </c>
      <c r="N155" s="27">
        <v>8</v>
      </c>
      <c r="P155" s="26">
        <v>310000</v>
      </c>
      <c r="Q155" s="57">
        <v>3</v>
      </c>
      <c r="R155" s="6">
        <v>2</v>
      </c>
      <c r="S155" s="6">
        <v>1760</v>
      </c>
      <c r="T155" s="6">
        <v>10137</v>
      </c>
      <c r="U155" s="27">
        <v>8</v>
      </c>
      <c r="W155" s="38">
        <v>414250</v>
      </c>
      <c r="X155" s="34">
        <v>4</v>
      </c>
      <c r="Y155" s="59">
        <v>1</v>
      </c>
      <c r="Z155" s="34">
        <v>1640</v>
      </c>
      <c r="AA155" s="34">
        <v>13566</v>
      </c>
      <c r="AB155" s="39">
        <v>7</v>
      </c>
      <c r="AD155" s="38">
        <v>329500</v>
      </c>
      <c r="AE155" s="34">
        <v>3</v>
      </c>
      <c r="AF155" s="34">
        <v>1</v>
      </c>
      <c r="AG155" s="34">
        <v>1080</v>
      </c>
      <c r="AH155" s="34">
        <v>5250</v>
      </c>
      <c r="AI155" s="62">
        <v>7</v>
      </c>
      <c r="AK155" s="38">
        <v>450000</v>
      </c>
      <c r="AL155" s="34">
        <v>3</v>
      </c>
      <c r="AM155" s="34">
        <v>1</v>
      </c>
      <c r="AN155" s="59">
        <v>1350</v>
      </c>
      <c r="AO155" s="34">
        <v>7200</v>
      </c>
      <c r="AP155" s="39">
        <v>7</v>
      </c>
      <c r="AS155" s="38">
        <v>379950</v>
      </c>
      <c r="AT155" s="34">
        <v>4</v>
      </c>
      <c r="AU155" s="34">
        <v>2</v>
      </c>
      <c r="AV155" s="34">
        <v>2580</v>
      </c>
      <c r="AW155" s="59">
        <v>4818</v>
      </c>
      <c r="AX155" s="39">
        <v>8</v>
      </c>
      <c r="BN155" s="38">
        <v>285000</v>
      </c>
      <c r="BO155" s="34">
        <v>4</v>
      </c>
      <c r="BP155" s="59">
        <v>1</v>
      </c>
      <c r="BQ155" s="34">
        <v>2130</v>
      </c>
      <c r="BR155" s="34">
        <v>8151</v>
      </c>
      <c r="BS155" s="39">
        <v>7</v>
      </c>
      <c r="BU155" s="38">
        <v>285000</v>
      </c>
      <c r="BV155" s="34">
        <v>4</v>
      </c>
      <c r="BW155" s="59">
        <v>1</v>
      </c>
      <c r="BX155" s="34">
        <v>2130</v>
      </c>
      <c r="BY155" s="34">
        <v>8151</v>
      </c>
      <c r="BZ155" s="39">
        <v>7</v>
      </c>
      <c r="CJ155" s="5"/>
      <c r="CK155" s="6"/>
      <c r="CL155" s="6"/>
      <c r="CM155" s="139" t="s">
        <v>111</v>
      </c>
      <c r="CN155" s="139">
        <v>121610693</v>
      </c>
      <c r="CO155" s="83"/>
      <c r="CP155" s="83"/>
      <c r="CQ155" s="83"/>
      <c r="CR155" s="6"/>
      <c r="CS155" s="139" t="s">
        <v>111</v>
      </c>
      <c r="CT155" s="139">
        <v>528307</v>
      </c>
      <c r="CU155" s="6"/>
      <c r="CV155" s="6"/>
      <c r="CW155" s="6"/>
      <c r="CX155" s="6"/>
      <c r="CY155" s="6"/>
      <c r="CZ155" s="7"/>
      <c r="DH155" s="5"/>
      <c r="DI155" s="6"/>
      <c r="DJ155" s="6"/>
      <c r="DK155" s="6"/>
      <c r="DL155" s="6"/>
      <c r="DM155" s="6"/>
      <c r="DN155" s="6"/>
      <c r="DO155" s="6"/>
      <c r="DP155" s="6"/>
      <c r="DQ155" s="6"/>
      <c r="DR155" s="6"/>
      <c r="DS155" s="6"/>
      <c r="DT155" s="6"/>
      <c r="DU155" s="6"/>
      <c r="DV155" s="6"/>
      <c r="DW155" s="6"/>
      <c r="DX155" s="6"/>
      <c r="DY155" s="6"/>
      <c r="DZ155" s="6"/>
      <c r="EA155" s="6"/>
      <c r="EB155" s="6"/>
      <c r="EC155" s="6"/>
      <c r="ED155" s="7"/>
      <c r="FJ155" s="100"/>
      <c r="FK155" s="89"/>
      <c r="FL155" s="89">
        <v>1740</v>
      </c>
      <c r="FM155" s="89">
        <v>329950</v>
      </c>
      <c r="FN155" s="145">
        <f t="shared" si="25"/>
        <v>-138.55999999999995</v>
      </c>
      <c r="FO155" s="145">
        <f t="shared" si="26"/>
        <v>19198.873599999984</v>
      </c>
      <c r="FP155" s="89">
        <f t="shared" si="22"/>
        <v>-126032.90000000002</v>
      </c>
      <c r="FQ155" s="89">
        <f t="shared" si="23"/>
        <v>15884291882.410006</v>
      </c>
      <c r="FR155" s="89">
        <f t="shared" si="24"/>
        <v>17463118.623999998</v>
      </c>
      <c r="FS155" s="89"/>
      <c r="FT155" s="89"/>
      <c r="FU155" s="89"/>
      <c r="FV155" s="139"/>
      <c r="FW155" s="139"/>
      <c r="FX155" s="139"/>
      <c r="FY155" s="139"/>
      <c r="GA155" s="139"/>
      <c r="GB155" s="139"/>
      <c r="GS155" s="139">
        <v>130</v>
      </c>
      <c r="GT155" s="139">
        <v>563973.24791677878</v>
      </c>
      <c r="GU155" s="139">
        <v>-163973.24791677878</v>
      </c>
      <c r="GV155" s="139">
        <v>-1.1253484816765515</v>
      </c>
      <c r="HC155" s="139">
        <v>130</v>
      </c>
      <c r="HD155" s="139">
        <v>437425.13162574574</v>
      </c>
      <c r="HE155" s="139">
        <v>230074.86837425426</v>
      </c>
      <c r="HF155" s="139">
        <v>1.408554310973678</v>
      </c>
      <c r="HM155" s="139">
        <v>130</v>
      </c>
      <c r="HN155" s="139">
        <v>348953.12343913538</v>
      </c>
      <c r="HO155" s="139">
        <v>31046.876560864621</v>
      </c>
      <c r="HP155" s="139">
        <v>0.23127928656302824</v>
      </c>
      <c r="HW155" s="139">
        <v>130</v>
      </c>
      <c r="HX155" s="139">
        <v>728372.308975433</v>
      </c>
      <c r="HY155" s="139">
        <v>-242372.308975433</v>
      </c>
      <c r="HZ155" s="139">
        <v>-1.4468327947991211</v>
      </c>
      <c r="JK155" s="139">
        <v>130</v>
      </c>
      <c r="JL155" s="139">
        <v>323937.37845771707</v>
      </c>
      <c r="JM155" s="139">
        <v>71062.621542282926</v>
      </c>
      <c r="JN155" s="139">
        <v>0.5194844395316629</v>
      </c>
      <c r="JU155" s="139">
        <v>130</v>
      </c>
      <c r="JV155" s="139">
        <v>544951.52708812489</v>
      </c>
      <c r="JW155" s="139">
        <v>275048.47291187511</v>
      </c>
      <c r="JX155" s="139">
        <v>1.6186527144764873</v>
      </c>
    </row>
    <row r="156" spans="2:284">
      <c r="B156" s="26">
        <v>278500</v>
      </c>
      <c r="C156" s="6">
        <v>4</v>
      </c>
      <c r="D156" s="6">
        <v>2</v>
      </c>
      <c r="E156" s="6">
        <v>1940</v>
      </c>
      <c r="F156" s="6">
        <v>6206</v>
      </c>
      <c r="G156" s="27">
        <v>7</v>
      </c>
      <c r="I156" s="55">
        <v>330000</v>
      </c>
      <c r="J156" s="6">
        <v>2</v>
      </c>
      <c r="K156" s="6">
        <v>1</v>
      </c>
      <c r="L156" s="6">
        <v>860</v>
      </c>
      <c r="M156" s="6">
        <v>8308</v>
      </c>
      <c r="N156" s="27">
        <v>7</v>
      </c>
      <c r="P156" s="26">
        <v>311000</v>
      </c>
      <c r="Q156" s="57">
        <v>3</v>
      </c>
      <c r="R156" s="6">
        <v>2</v>
      </c>
      <c r="S156" s="6">
        <v>1190</v>
      </c>
      <c r="T156" s="6">
        <v>7840</v>
      </c>
      <c r="U156" s="27">
        <v>6</v>
      </c>
      <c r="W156" s="38">
        <v>419000</v>
      </c>
      <c r="X156" s="34">
        <v>2</v>
      </c>
      <c r="Y156" s="59">
        <v>1</v>
      </c>
      <c r="Z156" s="34">
        <v>1510</v>
      </c>
      <c r="AA156" s="34">
        <v>4980</v>
      </c>
      <c r="AB156" s="39">
        <v>8</v>
      </c>
      <c r="AD156" s="38">
        <v>330000</v>
      </c>
      <c r="AE156" s="34">
        <v>2</v>
      </c>
      <c r="AF156" s="34">
        <v>1</v>
      </c>
      <c r="AG156" s="34">
        <v>860</v>
      </c>
      <c r="AH156" s="34">
        <v>8308</v>
      </c>
      <c r="AI156" s="62">
        <v>7</v>
      </c>
      <c r="AK156" s="38">
        <v>763000</v>
      </c>
      <c r="AL156" s="34">
        <v>3</v>
      </c>
      <c r="AM156" s="34">
        <v>2</v>
      </c>
      <c r="AN156" s="59">
        <v>1360</v>
      </c>
      <c r="AO156" s="34">
        <v>8752</v>
      </c>
      <c r="AP156" s="39">
        <v>6</v>
      </c>
      <c r="AS156" s="38">
        <v>503000</v>
      </c>
      <c r="AT156" s="34">
        <v>3</v>
      </c>
      <c r="AU156" s="34">
        <v>2</v>
      </c>
      <c r="AV156" s="34">
        <v>2190</v>
      </c>
      <c r="AW156" s="59">
        <v>4882</v>
      </c>
      <c r="AX156" s="39">
        <v>9</v>
      </c>
      <c r="BN156" s="38">
        <v>286000</v>
      </c>
      <c r="BO156" s="34">
        <v>4</v>
      </c>
      <c r="BP156" s="59">
        <v>1</v>
      </c>
      <c r="BQ156" s="34">
        <v>1600</v>
      </c>
      <c r="BR156" s="34">
        <v>5750</v>
      </c>
      <c r="BS156" s="39">
        <v>6</v>
      </c>
      <c r="BU156" s="38">
        <v>286000</v>
      </c>
      <c r="BV156" s="34">
        <v>4</v>
      </c>
      <c r="BW156" s="59">
        <v>1</v>
      </c>
      <c r="BX156" s="34">
        <v>1600</v>
      </c>
      <c r="BY156" s="34">
        <v>5750</v>
      </c>
      <c r="BZ156" s="39">
        <v>6</v>
      </c>
      <c r="CJ156" s="5"/>
      <c r="CK156" s="6"/>
      <c r="CL156" s="6"/>
      <c r="CM156" s="139" t="s">
        <v>112</v>
      </c>
      <c r="CN156" s="139">
        <v>241</v>
      </c>
      <c r="CO156" s="83"/>
      <c r="CP156" s="83"/>
      <c r="CQ156" s="83"/>
      <c r="CR156" s="6"/>
      <c r="CS156" s="139" t="s">
        <v>112</v>
      </c>
      <c r="CT156" s="139">
        <v>241</v>
      </c>
      <c r="CU156" s="6"/>
      <c r="CV156" s="6"/>
      <c r="CW156" s="6"/>
      <c r="CX156" s="6"/>
      <c r="CY156" s="6"/>
      <c r="CZ156" s="7"/>
      <c r="DH156" s="5"/>
      <c r="DI156" s="6"/>
      <c r="DJ156" s="6"/>
      <c r="DK156" s="6"/>
      <c r="DL156" s="6"/>
      <c r="DM156" s="6"/>
      <c r="DN156" s="6"/>
      <c r="DO156" s="6"/>
      <c r="DP156" s="6"/>
      <c r="DQ156" s="6"/>
      <c r="DR156" s="6"/>
      <c r="DS156" s="6"/>
      <c r="DT156" s="6"/>
      <c r="DU156" s="6"/>
      <c r="DV156" s="6"/>
      <c r="DW156" s="6"/>
      <c r="DX156" s="6"/>
      <c r="DY156" s="6"/>
      <c r="DZ156" s="6"/>
      <c r="EA156" s="6"/>
      <c r="EB156" s="6"/>
      <c r="EC156" s="6"/>
      <c r="ED156" s="7"/>
      <c r="FJ156" s="100"/>
      <c r="FK156" s="89"/>
      <c r="FL156" s="89">
        <v>860</v>
      </c>
      <c r="FM156" s="89">
        <v>330000</v>
      </c>
      <c r="FN156" s="145">
        <f t="shared" si="25"/>
        <v>-1018.56</v>
      </c>
      <c r="FO156" s="145">
        <f t="shared" si="26"/>
        <v>1037464.4735999999</v>
      </c>
      <c r="FP156" s="89">
        <f t="shared" si="22"/>
        <v>-125982.90000000002</v>
      </c>
      <c r="FQ156" s="89">
        <f t="shared" si="23"/>
        <v>15871691092.410006</v>
      </c>
      <c r="FR156" s="89">
        <f t="shared" si="24"/>
        <v>128321142.62400001</v>
      </c>
      <c r="FS156" s="89"/>
      <c r="FT156" s="89"/>
      <c r="FU156" s="89"/>
      <c r="FV156" s="139"/>
      <c r="FW156" s="139"/>
      <c r="FX156" s="139"/>
      <c r="FY156" s="139"/>
      <c r="GA156" s="139"/>
      <c r="GB156" s="139"/>
      <c r="GS156" s="139">
        <v>131</v>
      </c>
      <c r="GT156" s="139">
        <v>478651.49422294518</v>
      </c>
      <c r="GU156" s="139">
        <v>-76651.494222945184</v>
      </c>
      <c r="GV156" s="139">
        <v>-0.52605924282118033</v>
      </c>
      <c r="HC156" s="139">
        <v>131</v>
      </c>
      <c r="HD156" s="139">
        <v>523652.50148182036</v>
      </c>
      <c r="HE156" s="139">
        <v>148347.49851817964</v>
      </c>
      <c r="HF156" s="139">
        <v>0.90820657656551629</v>
      </c>
      <c r="HM156" s="139">
        <v>131</v>
      </c>
      <c r="HN156" s="139">
        <v>436803.28534479119</v>
      </c>
      <c r="HO156" s="139">
        <v>-56803.285344791191</v>
      </c>
      <c r="HP156" s="139">
        <v>-0.42314798666541165</v>
      </c>
      <c r="HW156" s="139">
        <v>131</v>
      </c>
      <c r="HX156" s="139">
        <v>538611.078781344</v>
      </c>
      <c r="HY156" s="139">
        <v>-51611.078781343997</v>
      </c>
      <c r="HZ156" s="139">
        <v>-0.30809048142285267</v>
      </c>
      <c r="JK156" s="139">
        <v>131</v>
      </c>
      <c r="JL156" s="139">
        <v>433727.74779705983</v>
      </c>
      <c r="JM156" s="139">
        <v>-37727.747797059827</v>
      </c>
      <c r="JN156" s="139">
        <v>-0.2757986898567481</v>
      </c>
      <c r="JU156" s="139">
        <v>131</v>
      </c>
      <c r="JV156" s="139">
        <v>518179.83920765488</v>
      </c>
      <c r="JW156" s="139">
        <v>312820.16079234512</v>
      </c>
      <c r="JX156" s="139">
        <v>1.8409380610221859</v>
      </c>
    </row>
    <row r="157" spans="2:284">
      <c r="B157" s="26">
        <v>517500</v>
      </c>
      <c r="C157" s="6">
        <v>3</v>
      </c>
      <c r="D157" s="6">
        <v>1</v>
      </c>
      <c r="E157" s="6">
        <v>1810</v>
      </c>
      <c r="F157" s="6">
        <v>10625</v>
      </c>
      <c r="G157" s="27">
        <v>8</v>
      </c>
      <c r="I157" s="55">
        <v>330000</v>
      </c>
      <c r="J157" s="6">
        <v>4</v>
      </c>
      <c r="K157" s="6">
        <v>2</v>
      </c>
      <c r="L157" s="6">
        <v>2340</v>
      </c>
      <c r="M157" s="6">
        <v>11784</v>
      </c>
      <c r="N157" s="27">
        <v>9</v>
      </c>
      <c r="P157" s="26">
        <v>313000</v>
      </c>
      <c r="Q157" s="57">
        <v>3</v>
      </c>
      <c r="R157" s="6">
        <v>1</v>
      </c>
      <c r="S157" s="6">
        <v>1550</v>
      </c>
      <c r="T157" s="6">
        <v>7260</v>
      </c>
      <c r="U157" s="27">
        <v>6</v>
      </c>
      <c r="W157" s="38">
        <v>419000</v>
      </c>
      <c r="X157" s="34">
        <v>4</v>
      </c>
      <c r="Y157" s="59">
        <v>1</v>
      </c>
      <c r="Z157" s="34">
        <v>2150</v>
      </c>
      <c r="AA157" s="34">
        <v>23568</v>
      </c>
      <c r="AB157" s="39">
        <v>7</v>
      </c>
      <c r="AD157" s="38">
        <v>332000</v>
      </c>
      <c r="AE157" s="34">
        <v>4</v>
      </c>
      <c r="AF157" s="34">
        <v>2</v>
      </c>
      <c r="AG157" s="34">
        <v>2380</v>
      </c>
      <c r="AH157" s="34">
        <v>5737</v>
      </c>
      <c r="AI157" s="62">
        <v>7</v>
      </c>
      <c r="AK157" s="38">
        <v>369950</v>
      </c>
      <c r="AL157" s="34">
        <v>3</v>
      </c>
      <c r="AM157" s="34">
        <v>2</v>
      </c>
      <c r="AN157" s="59">
        <v>1360</v>
      </c>
      <c r="AO157" s="34">
        <v>3718</v>
      </c>
      <c r="AP157" s="39">
        <v>7</v>
      </c>
      <c r="AS157" s="38">
        <v>313000</v>
      </c>
      <c r="AT157" s="34">
        <v>2</v>
      </c>
      <c r="AU157" s="34">
        <v>1</v>
      </c>
      <c r="AV157" s="34">
        <v>1180</v>
      </c>
      <c r="AW157" s="59">
        <v>4900</v>
      </c>
      <c r="AX157" s="39">
        <v>6</v>
      </c>
      <c r="BN157" s="38">
        <v>287000</v>
      </c>
      <c r="BO157" s="34">
        <v>3</v>
      </c>
      <c r="BP157" s="59">
        <v>1</v>
      </c>
      <c r="BQ157" s="34">
        <v>1150</v>
      </c>
      <c r="BR157" s="34">
        <v>11475</v>
      </c>
      <c r="BS157" s="39">
        <v>7</v>
      </c>
      <c r="BU157" s="38">
        <v>287000</v>
      </c>
      <c r="BV157" s="34">
        <v>3</v>
      </c>
      <c r="BW157" s="59">
        <v>1</v>
      </c>
      <c r="BX157" s="34">
        <v>1150</v>
      </c>
      <c r="BY157" s="34">
        <v>11475</v>
      </c>
      <c r="BZ157" s="39">
        <v>7</v>
      </c>
      <c r="CJ157" s="5"/>
      <c r="CK157" s="6"/>
      <c r="CL157" s="6"/>
      <c r="CM157" s="139" t="s">
        <v>99</v>
      </c>
      <c r="CN157" s="139">
        <v>25100.05433500887</v>
      </c>
      <c r="CO157" s="83"/>
      <c r="CP157" s="83"/>
      <c r="CQ157" s="83"/>
      <c r="CR157" s="6"/>
      <c r="CS157" s="139" t="s">
        <v>99</v>
      </c>
      <c r="CT157" s="139">
        <v>81.592869518248008</v>
      </c>
      <c r="CU157" s="6"/>
      <c r="CV157" s="6"/>
      <c r="CW157" s="6"/>
      <c r="CX157" s="6"/>
      <c r="CY157" s="6"/>
      <c r="CZ157" s="7"/>
      <c r="DH157" s="5"/>
      <c r="DI157" s="6"/>
      <c r="DJ157" s="6"/>
      <c r="DK157" s="6"/>
      <c r="DL157" s="6"/>
      <c r="DM157" s="6"/>
      <c r="DN157" s="6"/>
      <c r="DO157" s="6"/>
      <c r="DP157" s="6"/>
      <c r="DQ157" s="6"/>
      <c r="DR157" s="6"/>
      <c r="DS157" s="6"/>
      <c r="DT157" s="6"/>
      <c r="DU157" s="6"/>
      <c r="DV157" s="6"/>
      <c r="DW157" s="6"/>
      <c r="DX157" s="6"/>
      <c r="DY157" s="6"/>
      <c r="DZ157" s="6"/>
      <c r="EA157" s="6"/>
      <c r="EB157" s="6"/>
      <c r="EC157" s="6"/>
      <c r="ED157" s="7"/>
      <c r="FJ157" s="100"/>
      <c r="FK157" s="89"/>
      <c r="FL157" s="89">
        <v>2340</v>
      </c>
      <c r="FM157" s="89">
        <v>330000</v>
      </c>
      <c r="FN157" s="145">
        <f t="shared" si="25"/>
        <v>461.44000000000005</v>
      </c>
      <c r="FO157" s="145">
        <f t="shared" si="26"/>
        <v>212926.87360000005</v>
      </c>
      <c r="FP157" s="89">
        <f t="shared" si="22"/>
        <v>-125982.90000000002</v>
      </c>
      <c r="FQ157" s="89">
        <f t="shared" si="23"/>
        <v>15871691092.410006</v>
      </c>
      <c r="FR157" s="89">
        <f t="shared" si="24"/>
        <v>-58133549.376000017</v>
      </c>
      <c r="FS157" s="89"/>
      <c r="FT157" s="89"/>
      <c r="FU157" s="89"/>
      <c r="FV157" s="139"/>
      <c r="FW157" s="139"/>
      <c r="FX157" s="139"/>
      <c r="FY157" s="139"/>
      <c r="GA157" s="139"/>
      <c r="GB157" s="139"/>
      <c r="GS157" s="139">
        <v>132</v>
      </c>
      <c r="GT157" s="139">
        <v>384068.48781869537</v>
      </c>
      <c r="GU157" s="139">
        <v>18431.512181304628</v>
      </c>
      <c r="GV157" s="139">
        <v>0.1264954772302927</v>
      </c>
      <c r="HC157" s="139">
        <v>132</v>
      </c>
      <c r="HD157" s="139">
        <v>719322.30230906652</v>
      </c>
      <c r="HE157" s="139">
        <v>-39322.302309066523</v>
      </c>
      <c r="HF157" s="139">
        <v>-0.2407372818518749</v>
      </c>
      <c r="HM157" s="139">
        <v>132</v>
      </c>
      <c r="HN157" s="139">
        <v>378732.83933935768</v>
      </c>
      <c r="HO157" s="139">
        <v>4267.1606606423156</v>
      </c>
      <c r="HP157" s="139">
        <v>3.1787605793724028E-2</v>
      </c>
      <c r="HW157" s="139">
        <v>132</v>
      </c>
      <c r="HX157" s="139">
        <v>492806.64390690863</v>
      </c>
      <c r="HY157" s="139">
        <v>-3806.6439069086337</v>
      </c>
      <c r="HZ157" s="139">
        <v>-2.2723624105078419E-2</v>
      </c>
      <c r="JK157" s="139">
        <v>132</v>
      </c>
      <c r="JL157" s="139">
        <v>474899.1362993134</v>
      </c>
      <c r="JM157" s="139">
        <v>-76949.136299313395</v>
      </c>
      <c r="JN157" s="139">
        <v>-0.56251624377675857</v>
      </c>
      <c r="JU157" s="139">
        <v>132</v>
      </c>
      <c r="JV157" s="139">
        <v>494085.32011523191</v>
      </c>
      <c r="JW157" s="139">
        <v>345914.67988476809</v>
      </c>
      <c r="JX157" s="139">
        <v>2.0356983976135026</v>
      </c>
    </row>
    <row r="158" spans="2:284">
      <c r="B158" s="26">
        <v>217000</v>
      </c>
      <c r="C158" s="6">
        <v>2</v>
      </c>
      <c r="D158" s="6">
        <v>1</v>
      </c>
      <c r="E158" s="6">
        <v>730</v>
      </c>
      <c r="F158" s="6">
        <v>2400</v>
      </c>
      <c r="G158" s="27">
        <v>5</v>
      </c>
      <c r="I158" s="55">
        <v>332000</v>
      </c>
      <c r="J158" s="6">
        <v>4</v>
      </c>
      <c r="K158" s="6">
        <v>2</v>
      </c>
      <c r="L158" s="6">
        <v>2380</v>
      </c>
      <c r="M158" s="6">
        <v>5737</v>
      </c>
      <c r="N158" s="27">
        <v>7</v>
      </c>
      <c r="P158" s="26">
        <v>314950</v>
      </c>
      <c r="Q158" s="57">
        <v>3</v>
      </c>
      <c r="R158" s="6">
        <v>2</v>
      </c>
      <c r="S158" s="6">
        <v>1654</v>
      </c>
      <c r="T158" s="6">
        <v>8479</v>
      </c>
      <c r="U158" s="27">
        <v>7</v>
      </c>
      <c r="W158" s="38">
        <v>420000</v>
      </c>
      <c r="X158" s="34">
        <v>3</v>
      </c>
      <c r="Y158" s="59">
        <v>1</v>
      </c>
      <c r="Z158" s="34">
        <v>1130</v>
      </c>
      <c r="AA158" s="34">
        <v>5413</v>
      </c>
      <c r="AB158" s="39">
        <v>7</v>
      </c>
      <c r="AD158" s="38">
        <v>334000</v>
      </c>
      <c r="AE158" s="34">
        <v>4</v>
      </c>
      <c r="AF158" s="34">
        <v>1</v>
      </c>
      <c r="AG158" s="34">
        <v>1680</v>
      </c>
      <c r="AH158" s="34">
        <v>7620</v>
      </c>
      <c r="AI158" s="62">
        <v>7</v>
      </c>
      <c r="AK158" s="38">
        <v>199950</v>
      </c>
      <c r="AL158" s="34">
        <v>3</v>
      </c>
      <c r="AM158" s="34">
        <v>1</v>
      </c>
      <c r="AN158" s="59">
        <v>1370</v>
      </c>
      <c r="AO158" s="34">
        <v>10317</v>
      </c>
      <c r="AP158" s="39">
        <v>6</v>
      </c>
      <c r="AS158" s="38">
        <v>640000</v>
      </c>
      <c r="AT158" s="34">
        <v>3</v>
      </c>
      <c r="AU158" s="34">
        <v>1</v>
      </c>
      <c r="AV158" s="34">
        <v>1530</v>
      </c>
      <c r="AW158" s="59">
        <v>4944</v>
      </c>
      <c r="AX158" s="39">
        <v>7</v>
      </c>
      <c r="BN158" s="38">
        <v>295000</v>
      </c>
      <c r="BO158" s="34">
        <v>3</v>
      </c>
      <c r="BP158" s="59">
        <v>1</v>
      </c>
      <c r="BQ158" s="34">
        <v>1250</v>
      </c>
      <c r="BR158" s="34">
        <v>9486</v>
      </c>
      <c r="BS158" s="39">
        <v>6</v>
      </c>
      <c r="BU158" s="38">
        <v>295000</v>
      </c>
      <c r="BV158" s="34">
        <v>3</v>
      </c>
      <c r="BW158" s="59">
        <v>1</v>
      </c>
      <c r="BX158" s="34">
        <v>1250</v>
      </c>
      <c r="BY158" s="34">
        <v>9486</v>
      </c>
      <c r="BZ158" s="39">
        <v>6</v>
      </c>
      <c r="CJ158" s="5"/>
      <c r="CK158" s="6"/>
      <c r="CL158" s="6"/>
      <c r="CM158" s="6"/>
      <c r="CN158" s="6"/>
      <c r="CO158" s="83"/>
      <c r="CP158" s="83"/>
      <c r="CQ158" s="83"/>
      <c r="CR158" s="6"/>
      <c r="CS158" s="6"/>
      <c r="CT158" s="6"/>
      <c r="CU158" s="6"/>
      <c r="CV158" s="6"/>
      <c r="CW158" s="6"/>
      <c r="CX158" s="6"/>
      <c r="CY158" s="6"/>
      <c r="CZ158" s="7"/>
      <c r="DH158" s="5"/>
      <c r="DI158" s="6"/>
      <c r="DJ158" s="6"/>
      <c r="DK158" s="6"/>
      <c r="DL158" s="6"/>
      <c r="DM158" s="6"/>
      <c r="DN158" s="6"/>
      <c r="DO158" s="6"/>
      <c r="DP158" s="6"/>
      <c r="DQ158" s="6"/>
      <c r="DR158" s="6"/>
      <c r="DS158" s="6"/>
      <c r="DT158" s="6"/>
      <c r="DU158" s="6"/>
      <c r="DV158" s="6"/>
      <c r="DW158" s="6"/>
      <c r="DX158" s="6"/>
      <c r="DY158" s="6"/>
      <c r="DZ158" s="6"/>
      <c r="EA158" s="6"/>
      <c r="EB158" s="6"/>
      <c r="EC158" s="6"/>
      <c r="ED158" s="7"/>
      <c r="FJ158" s="100"/>
      <c r="FK158" s="89"/>
      <c r="FL158" s="89">
        <v>2380</v>
      </c>
      <c r="FM158" s="89">
        <v>332000</v>
      </c>
      <c r="FN158" s="145">
        <f t="shared" si="25"/>
        <v>501.44000000000005</v>
      </c>
      <c r="FO158" s="145">
        <f t="shared" si="26"/>
        <v>251442.07360000006</v>
      </c>
      <c r="FP158" s="89">
        <f t="shared" si="22"/>
        <v>-123982.90000000002</v>
      </c>
      <c r="FQ158" s="89">
        <f t="shared" si="23"/>
        <v>15371759492.410006</v>
      </c>
      <c r="FR158" s="89">
        <f t="shared" si="24"/>
        <v>-62169985.376000017</v>
      </c>
      <c r="FS158" s="89"/>
      <c r="FT158" s="89"/>
      <c r="FU158" s="89"/>
      <c r="FV158" s="139"/>
      <c r="FW158" s="139"/>
      <c r="FX158" s="139"/>
      <c r="FY158" s="139"/>
      <c r="GA158" s="139"/>
      <c r="GB158" s="139"/>
      <c r="GS158" s="139">
        <v>133</v>
      </c>
      <c r="GT158" s="139">
        <v>455005.7426218827</v>
      </c>
      <c r="GU158" s="139">
        <v>-52005.742621882702</v>
      </c>
      <c r="GV158" s="139">
        <v>-0.35691543737488302</v>
      </c>
      <c r="HC158" s="139">
        <v>133</v>
      </c>
      <c r="HD158" s="139">
        <v>616512.74594220833</v>
      </c>
      <c r="HE158" s="139">
        <v>71487.254057791666</v>
      </c>
      <c r="HF158" s="139">
        <v>0.43765614469016378</v>
      </c>
      <c r="HM158" s="139">
        <v>133</v>
      </c>
      <c r="HN158" s="139">
        <v>462116.04385998013</v>
      </c>
      <c r="HO158" s="139">
        <v>-77116.043859980127</v>
      </c>
      <c r="HP158" s="139">
        <v>-0.57446498914423172</v>
      </c>
      <c r="HW158" s="139">
        <v>133</v>
      </c>
      <c r="HX158" s="139">
        <v>517344.73401821329</v>
      </c>
      <c r="HY158" s="139">
        <v>-19344.73401821329</v>
      </c>
      <c r="HZ158" s="139">
        <v>-0.11547769504912422</v>
      </c>
      <c r="JK158" s="139">
        <v>133</v>
      </c>
      <c r="JL158" s="139">
        <v>475954.81292757631</v>
      </c>
      <c r="JM158" s="139">
        <v>-76066.812927576306</v>
      </c>
      <c r="JN158" s="139">
        <v>-0.55606625287711509</v>
      </c>
      <c r="JU158" s="139">
        <v>133</v>
      </c>
      <c r="JV158" s="139">
        <v>629282.34391160531</v>
      </c>
      <c r="JW158" s="139">
        <v>220717.65608839469</v>
      </c>
      <c r="JX158" s="139">
        <v>1.2989173485607199</v>
      </c>
    </row>
    <row r="159" spans="2:284">
      <c r="B159" s="26">
        <v>280000</v>
      </c>
      <c r="C159" s="6">
        <v>3</v>
      </c>
      <c r="D159" s="6">
        <v>1</v>
      </c>
      <c r="E159" s="6">
        <v>2080</v>
      </c>
      <c r="F159" s="6">
        <v>87991</v>
      </c>
      <c r="G159" s="27">
        <v>6</v>
      </c>
      <c r="I159" s="55">
        <v>333000</v>
      </c>
      <c r="J159" s="6">
        <v>4</v>
      </c>
      <c r="K159" s="6">
        <v>2</v>
      </c>
      <c r="L159" s="6">
        <v>2100</v>
      </c>
      <c r="M159" s="6">
        <v>7366</v>
      </c>
      <c r="N159" s="27">
        <v>8</v>
      </c>
      <c r="P159" s="26">
        <v>315000</v>
      </c>
      <c r="Q159" s="57">
        <v>3</v>
      </c>
      <c r="R159" s="6">
        <v>1</v>
      </c>
      <c r="S159" s="6">
        <v>1480</v>
      </c>
      <c r="T159" s="6">
        <v>7500</v>
      </c>
      <c r="U159" s="27">
        <v>7</v>
      </c>
      <c r="W159" s="38">
        <v>423000</v>
      </c>
      <c r="X159" s="34">
        <v>3</v>
      </c>
      <c r="Y159" s="59">
        <v>1</v>
      </c>
      <c r="Z159" s="34">
        <v>1100</v>
      </c>
      <c r="AA159" s="34">
        <v>10005</v>
      </c>
      <c r="AB159" s="39">
        <v>7</v>
      </c>
      <c r="AD159" s="38">
        <v>336750</v>
      </c>
      <c r="AE159" s="34">
        <v>2</v>
      </c>
      <c r="AF159" s="34">
        <v>2</v>
      </c>
      <c r="AG159" s="34">
        <v>1170</v>
      </c>
      <c r="AH159" s="34">
        <v>1011</v>
      </c>
      <c r="AI159" s="62">
        <v>7</v>
      </c>
      <c r="AK159" s="38">
        <v>264500</v>
      </c>
      <c r="AL159" s="34">
        <v>3</v>
      </c>
      <c r="AM159" s="34">
        <v>2</v>
      </c>
      <c r="AN159" s="59">
        <v>1370</v>
      </c>
      <c r="AO159" s="34">
        <v>7087</v>
      </c>
      <c r="AP159" s="39">
        <v>7</v>
      </c>
      <c r="AS159" s="38">
        <v>525000</v>
      </c>
      <c r="AT159" s="34">
        <v>2</v>
      </c>
      <c r="AU159" s="34">
        <v>1</v>
      </c>
      <c r="AV159" s="34">
        <v>1000</v>
      </c>
      <c r="AW159" s="59">
        <v>4950</v>
      </c>
      <c r="AX159" s="39">
        <v>7</v>
      </c>
      <c r="BN159" s="38">
        <v>299000</v>
      </c>
      <c r="BO159" s="34">
        <v>3</v>
      </c>
      <c r="BP159" s="59">
        <v>1</v>
      </c>
      <c r="BQ159" s="34">
        <v>2100</v>
      </c>
      <c r="BR159" s="34">
        <v>15480</v>
      </c>
      <c r="BS159" s="39">
        <v>7</v>
      </c>
      <c r="BU159" s="38">
        <v>299000</v>
      </c>
      <c r="BV159" s="34">
        <v>3</v>
      </c>
      <c r="BW159" s="59">
        <v>1</v>
      </c>
      <c r="BX159" s="34">
        <v>2100</v>
      </c>
      <c r="BY159" s="34">
        <v>15480</v>
      </c>
      <c r="BZ159" s="39">
        <v>7</v>
      </c>
      <c r="CJ159" s="5"/>
      <c r="CK159" s="6"/>
      <c r="CL159" s="6"/>
      <c r="CM159" s="6"/>
      <c r="CN159" s="6"/>
      <c r="CO159" s="83"/>
      <c r="CP159" s="83"/>
      <c r="CQ159" s="83"/>
      <c r="CR159" s="6"/>
      <c r="CS159" s="6"/>
      <c r="CT159" s="6"/>
      <c r="CU159" s="6"/>
      <c r="CV159" s="6"/>
      <c r="CW159" s="6"/>
      <c r="CX159" s="6"/>
      <c r="CY159" s="6"/>
      <c r="CZ159" s="7"/>
      <c r="DH159" s="5"/>
      <c r="DI159" s="6"/>
      <c r="DJ159" s="6"/>
      <c r="DK159" s="6"/>
      <c r="DL159" s="6"/>
      <c r="DM159" s="6"/>
      <c r="DN159" s="6"/>
      <c r="DO159" s="6"/>
      <c r="DP159" s="6"/>
      <c r="DQ159" s="6"/>
      <c r="DR159" s="6"/>
      <c r="DS159" s="6"/>
      <c r="DT159" s="6"/>
      <c r="DU159" s="6"/>
      <c r="DV159" s="6"/>
      <c r="DW159" s="6"/>
      <c r="DX159" s="6"/>
      <c r="DY159" s="6"/>
      <c r="DZ159" s="6"/>
      <c r="EA159" s="6"/>
      <c r="EB159" s="6"/>
      <c r="EC159" s="6"/>
      <c r="ED159" s="7"/>
      <c r="FJ159" s="100"/>
      <c r="FK159" s="89"/>
      <c r="FL159" s="89">
        <v>2100</v>
      </c>
      <c r="FM159" s="89">
        <v>333000</v>
      </c>
      <c r="FN159" s="145">
        <f t="shared" si="25"/>
        <v>221.44000000000005</v>
      </c>
      <c r="FO159" s="145">
        <f t="shared" si="26"/>
        <v>49035.673600000024</v>
      </c>
      <c r="FP159" s="89">
        <f t="shared" si="22"/>
        <v>-122982.90000000002</v>
      </c>
      <c r="FQ159" s="89">
        <f t="shared" si="23"/>
        <v>15124793692.410006</v>
      </c>
      <c r="FR159" s="89">
        <f t="shared" si="24"/>
        <v>-27233333.376000013</v>
      </c>
      <c r="FS159" s="89"/>
      <c r="FT159" s="89"/>
      <c r="FU159" s="89"/>
      <c r="FV159" s="139"/>
      <c r="FW159" s="139"/>
      <c r="FX159" s="139"/>
      <c r="FY159" s="139"/>
      <c r="GA159" s="139"/>
      <c r="GB159" s="139"/>
      <c r="GS159" s="139">
        <v>134</v>
      </c>
      <c r="GT159" s="139">
        <v>492444.84932356491</v>
      </c>
      <c r="GU159" s="139">
        <v>-88444.849323564908</v>
      </c>
      <c r="GV159" s="139">
        <v>-0.60699704471853966</v>
      </c>
      <c r="HC159" s="139">
        <v>134</v>
      </c>
      <c r="HD159" s="139">
        <v>782334.61105004395</v>
      </c>
      <c r="HE159" s="139">
        <v>-94334.611050043954</v>
      </c>
      <c r="HF159" s="139">
        <v>-0.57753123584285204</v>
      </c>
      <c r="HM159" s="139">
        <v>134</v>
      </c>
      <c r="HN159" s="139">
        <v>307261.52117882413</v>
      </c>
      <c r="HO159" s="139">
        <v>87738.478821175871</v>
      </c>
      <c r="HP159" s="139">
        <v>0.65359530599176663</v>
      </c>
      <c r="HW159" s="139">
        <v>134</v>
      </c>
      <c r="HX159" s="139">
        <v>702525.52072485862</v>
      </c>
      <c r="HY159" s="139">
        <v>-204525.52072485862</v>
      </c>
      <c r="HZ159" s="139">
        <v>-1.2209077514217468</v>
      </c>
      <c r="JK159" s="139">
        <v>134</v>
      </c>
      <c r="JL159" s="139">
        <v>407335.83209048706</v>
      </c>
      <c r="JM159" s="139">
        <v>-7385.8320904870634</v>
      </c>
      <c r="JN159" s="139">
        <v>-5.3992165793077244E-2</v>
      </c>
      <c r="JU159" s="139">
        <v>134</v>
      </c>
      <c r="JV159" s="139">
        <v>574400.38375664188</v>
      </c>
      <c r="JW159" s="139">
        <v>276599.61624335812</v>
      </c>
      <c r="JX159" s="139">
        <v>1.6277811504116741</v>
      </c>
    </row>
    <row r="160" spans="2:284">
      <c r="B160" s="26">
        <v>567500</v>
      </c>
      <c r="C160" s="6">
        <v>3</v>
      </c>
      <c r="D160" s="6">
        <v>1</v>
      </c>
      <c r="E160" s="6">
        <v>2570</v>
      </c>
      <c r="F160" s="6">
        <v>14033</v>
      </c>
      <c r="G160" s="27">
        <v>8</v>
      </c>
      <c r="I160" s="55">
        <v>334000</v>
      </c>
      <c r="J160" s="6">
        <v>4</v>
      </c>
      <c r="K160" s="6">
        <v>1</v>
      </c>
      <c r="L160" s="6">
        <v>1680</v>
      </c>
      <c r="M160" s="6">
        <v>7620</v>
      </c>
      <c r="N160" s="27">
        <v>7</v>
      </c>
      <c r="P160" s="26">
        <v>317000</v>
      </c>
      <c r="Q160" s="57">
        <v>3</v>
      </c>
      <c r="R160" s="6">
        <v>2</v>
      </c>
      <c r="S160" s="6">
        <v>1760</v>
      </c>
      <c r="T160" s="6">
        <v>11410</v>
      </c>
      <c r="U160" s="27">
        <v>7</v>
      </c>
      <c r="W160" s="38">
        <v>425000</v>
      </c>
      <c r="X160" s="34">
        <v>3</v>
      </c>
      <c r="Y160" s="59">
        <v>1</v>
      </c>
      <c r="Z160" s="34">
        <v>1300</v>
      </c>
      <c r="AA160" s="34">
        <v>19163</v>
      </c>
      <c r="AB160" s="39">
        <v>7</v>
      </c>
      <c r="AD160" s="38">
        <v>337000</v>
      </c>
      <c r="AE160" s="34">
        <v>3</v>
      </c>
      <c r="AF160" s="34">
        <v>2</v>
      </c>
      <c r="AG160" s="34">
        <v>2235</v>
      </c>
      <c r="AH160" s="34">
        <v>43560</v>
      </c>
      <c r="AI160" s="62">
        <v>7</v>
      </c>
      <c r="AK160" s="38">
        <v>354800</v>
      </c>
      <c r="AL160" s="34">
        <v>3</v>
      </c>
      <c r="AM160" s="34">
        <v>2</v>
      </c>
      <c r="AN160" s="59">
        <v>1370</v>
      </c>
      <c r="AO160" s="34">
        <v>78408</v>
      </c>
      <c r="AP160" s="39">
        <v>7</v>
      </c>
      <c r="AS160" s="38">
        <v>555000</v>
      </c>
      <c r="AT160" s="34">
        <v>3</v>
      </c>
      <c r="AU160" s="34">
        <v>2</v>
      </c>
      <c r="AV160" s="34">
        <v>2180</v>
      </c>
      <c r="AW160" s="59">
        <v>4976</v>
      </c>
      <c r="AX160" s="39">
        <v>8</v>
      </c>
      <c r="BN160" s="38">
        <v>299500</v>
      </c>
      <c r="BO160" s="34">
        <v>3</v>
      </c>
      <c r="BP160" s="59">
        <v>1</v>
      </c>
      <c r="BQ160" s="34">
        <v>1280</v>
      </c>
      <c r="BR160" s="34">
        <v>6726</v>
      </c>
      <c r="BS160" s="39">
        <v>6</v>
      </c>
      <c r="BU160" s="38">
        <v>299500</v>
      </c>
      <c r="BV160" s="34">
        <v>3</v>
      </c>
      <c r="BW160" s="59">
        <v>1</v>
      </c>
      <c r="BX160" s="34">
        <v>1280</v>
      </c>
      <c r="BY160" s="34">
        <v>6726</v>
      </c>
      <c r="BZ160" s="39">
        <v>6</v>
      </c>
      <c r="CJ160" s="5"/>
      <c r="CK160" s="6"/>
      <c r="CL160" s="6"/>
      <c r="CM160" s="140" t="s">
        <v>120</v>
      </c>
      <c r="CN160" s="140"/>
      <c r="CO160" s="83"/>
      <c r="CP160" s="83"/>
      <c r="CQ160" s="83"/>
      <c r="CR160" s="6"/>
      <c r="CS160" s="140" t="s">
        <v>132</v>
      </c>
      <c r="CT160" s="140"/>
      <c r="CU160" s="6"/>
      <c r="CV160" s="6"/>
      <c r="CW160" s="6"/>
      <c r="CX160" s="6"/>
      <c r="CY160" s="6"/>
      <c r="CZ160" s="7"/>
      <c r="DH160" s="5"/>
      <c r="DI160" s="6"/>
      <c r="DJ160" s="6"/>
      <c r="DK160" s="6"/>
      <c r="DL160" s="6"/>
      <c r="DM160" s="6"/>
      <c r="DN160" s="6"/>
      <c r="DO160" s="6"/>
      <c r="DP160" s="6"/>
      <c r="DQ160" s="6"/>
      <c r="DR160" s="6"/>
      <c r="DS160" s="6"/>
      <c r="DT160" s="6"/>
      <c r="DU160" s="6"/>
      <c r="DV160" s="6"/>
      <c r="DW160" s="6"/>
      <c r="DX160" s="6"/>
      <c r="DY160" s="6"/>
      <c r="DZ160" s="6"/>
      <c r="EA160" s="6"/>
      <c r="EB160" s="6"/>
      <c r="EC160" s="6"/>
      <c r="ED160" s="7"/>
      <c r="FJ160" s="100"/>
      <c r="FK160" s="89"/>
      <c r="FL160" s="89">
        <v>1680</v>
      </c>
      <c r="FM160" s="89">
        <v>334000</v>
      </c>
      <c r="FN160" s="145">
        <f t="shared" si="25"/>
        <v>-198.55999999999995</v>
      </c>
      <c r="FO160" s="145">
        <f t="shared" si="26"/>
        <v>39426.073599999982</v>
      </c>
      <c r="FP160" s="89">
        <f t="shared" si="22"/>
        <v>-121982.90000000002</v>
      </c>
      <c r="FQ160" s="89">
        <f t="shared" si="23"/>
        <v>14879827892.410006</v>
      </c>
      <c r="FR160" s="89">
        <f t="shared" si="24"/>
        <v>24220924.623999998</v>
      </c>
      <c r="FS160" s="89"/>
      <c r="FT160" s="89"/>
      <c r="FU160" s="89"/>
      <c r="FV160" s="139"/>
      <c r="FW160" s="139"/>
      <c r="FX160" s="139"/>
      <c r="FY160" s="139"/>
      <c r="GA160" s="139"/>
      <c r="GB160" s="139"/>
      <c r="GS160" s="139">
        <v>135</v>
      </c>
      <c r="GT160" s="139">
        <v>344658.90181692468</v>
      </c>
      <c r="GU160" s="139">
        <v>60341.098183075315</v>
      </c>
      <c r="GV160" s="139">
        <v>0.41412098672024344</v>
      </c>
      <c r="HC160" s="139">
        <v>135</v>
      </c>
      <c r="HD160" s="139">
        <v>657968.21221916727</v>
      </c>
      <c r="HE160" s="139">
        <v>31031.787780832732</v>
      </c>
      <c r="HF160" s="139">
        <v>0.18998145588335569</v>
      </c>
      <c r="HM160" s="139">
        <v>135</v>
      </c>
      <c r="HN160" s="139">
        <v>462116.04385998013</v>
      </c>
      <c r="HO160" s="139">
        <v>-66116.043859980127</v>
      </c>
      <c r="HP160" s="139">
        <v>-0.49252205529689658</v>
      </c>
      <c r="HW160" s="139">
        <v>135</v>
      </c>
      <c r="HX160" s="139">
        <v>635127.56655247533</v>
      </c>
      <c r="HY160" s="139">
        <v>-135127.56655247533</v>
      </c>
      <c r="HZ160" s="139">
        <v>-0.80663915608172398</v>
      </c>
      <c r="JK160" s="139">
        <v>135</v>
      </c>
      <c r="JL160" s="139">
        <v>380943.9163839143</v>
      </c>
      <c r="JM160" s="139">
        <v>19056.0836160857</v>
      </c>
      <c r="JN160" s="139">
        <v>0.13930444306899914</v>
      </c>
      <c r="JU160" s="139">
        <v>135</v>
      </c>
      <c r="JV160" s="139">
        <v>672117.04452035739</v>
      </c>
      <c r="JW160" s="139">
        <v>222882.95547964261</v>
      </c>
      <c r="JX160" s="139">
        <v>1.3116600760523236</v>
      </c>
    </row>
    <row r="161" spans="2:284">
      <c r="B161" s="26">
        <v>367500</v>
      </c>
      <c r="C161" s="6">
        <v>3</v>
      </c>
      <c r="D161" s="6">
        <v>1</v>
      </c>
      <c r="E161" s="6">
        <v>1410</v>
      </c>
      <c r="F161" s="6">
        <v>9647</v>
      </c>
      <c r="G161" s="27">
        <v>8</v>
      </c>
      <c r="I161" s="55">
        <v>336750</v>
      </c>
      <c r="J161" s="6">
        <v>2</v>
      </c>
      <c r="K161" s="6">
        <v>2</v>
      </c>
      <c r="L161" s="6">
        <v>1170</v>
      </c>
      <c r="M161" s="6">
        <v>1011</v>
      </c>
      <c r="N161" s="27">
        <v>7</v>
      </c>
      <c r="P161" s="26">
        <v>317000</v>
      </c>
      <c r="Q161" s="57">
        <v>3</v>
      </c>
      <c r="R161" s="6">
        <v>1</v>
      </c>
      <c r="S161" s="6">
        <v>1390</v>
      </c>
      <c r="T161" s="6">
        <v>8300</v>
      </c>
      <c r="U161" s="27">
        <v>7</v>
      </c>
      <c r="W161" s="38">
        <v>425000</v>
      </c>
      <c r="X161" s="34">
        <v>3</v>
      </c>
      <c r="Y161" s="59">
        <v>1</v>
      </c>
      <c r="Z161" s="34">
        <v>1180</v>
      </c>
      <c r="AA161" s="34">
        <v>7200</v>
      </c>
      <c r="AB161" s="39">
        <v>7</v>
      </c>
      <c r="AD161" s="38">
        <v>340000</v>
      </c>
      <c r="AE161" s="34">
        <v>3</v>
      </c>
      <c r="AF161" s="34">
        <v>1</v>
      </c>
      <c r="AG161" s="34">
        <v>1740</v>
      </c>
      <c r="AH161" s="34">
        <v>46580</v>
      </c>
      <c r="AI161" s="62">
        <v>7</v>
      </c>
      <c r="AK161" s="38">
        <v>322000</v>
      </c>
      <c r="AL161" s="34">
        <v>3</v>
      </c>
      <c r="AM161" s="34">
        <v>1</v>
      </c>
      <c r="AN161" s="59">
        <v>1380</v>
      </c>
      <c r="AO161" s="34">
        <v>5864</v>
      </c>
      <c r="AP161" s="39">
        <v>7</v>
      </c>
      <c r="AS161" s="38">
        <v>419000</v>
      </c>
      <c r="AT161" s="34">
        <v>2</v>
      </c>
      <c r="AU161" s="34">
        <v>1</v>
      </c>
      <c r="AV161" s="34">
        <v>1510</v>
      </c>
      <c r="AW161" s="59">
        <v>4980</v>
      </c>
      <c r="AX161" s="39">
        <v>8</v>
      </c>
      <c r="BN161" s="38">
        <v>302000</v>
      </c>
      <c r="BO161" s="34">
        <v>3</v>
      </c>
      <c r="BP161" s="59">
        <v>1</v>
      </c>
      <c r="BQ161" s="34">
        <v>1110</v>
      </c>
      <c r="BR161" s="34">
        <v>7000</v>
      </c>
      <c r="BS161" s="39">
        <v>7</v>
      </c>
      <c r="BU161" s="38">
        <v>302000</v>
      </c>
      <c r="BV161" s="34">
        <v>3</v>
      </c>
      <c r="BW161" s="59">
        <v>1</v>
      </c>
      <c r="BX161" s="34">
        <v>1110</v>
      </c>
      <c r="BY161" s="34">
        <v>7000</v>
      </c>
      <c r="BZ161" s="39">
        <v>7</v>
      </c>
      <c r="CJ161" s="5"/>
      <c r="CK161" s="6"/>
      <c r="CL161" s="6"/>
      <c r="CM161" s="139"/>
      <c r="CN161" s="139"/>
      <c r="CO161" s="83"/>
      <c r="CP161" s="83"/>
      <c r="CQ161" s="83"/>
      <c r="CR161" s="6"/>
      <c r="CS161" s="139"/>
      <c r="CT161" s="139"/>
      <c r="CU161" s="6"/>
      <c r="CV161" s="6"/>
      <c r="CW161" s="6"/>
      <c r="CX161" s="6"/>
      <c r="CY161" s="6"/>
      <c r="CZ161" s="7"/>
      <c r="DH161" s="5"/>
      <c r="DI161" s="6"/>
      <c r="DJ161" s="6"/>
      <c r="DK161" s="6"/>
      <c r="DL161" s="6"/>
      <c r="DM161" s="6"/>
      <c r="DN161" s="6"/>
      <c r="DO161" s="6"/>
      <c r="DP161" s="6"/>
      <c r="DQ161" s="6"/>
      <c r="DR161" s="6"/>
      <c r="DS161" s="6"/>
      <c r="DT161" s="6"/>
      <c r="DU161" s="6"/>
      <c r="DV161" s="6"/>
      <c r="DW161" s="6"/>
      <c r="DX161" s="6"/>
      <c r="DY161" s="6"/>
      <c r="DZ161" s="6"/>
      <c r="EA161" s="6"/>
      <c r="EB161" s="6"/>
      <c r="EC161" s="6"/>
      <c r="ED161" s="7"/>
      <c r="FJ161" s="100"/>
      <c r="FK161" s="89"/>
      <c r="FL161" s="89">
        <v>1170</v>
      </c>
      <c r="FM161" s="89">
        <v>336750</v>
      </c>
      <c r="FN161" s="145">
        <f t="shared" si="25"/>
        <v>-708.56</v>
      </c>
      <c r="FO161" s="145">
        <f t="shared" si="26"/>
        <v>502057.2735999999</v>
      </c>
      <c r="FP161" s="89">
        <f t="shared" si="22"/>
        <v>-119232.90000000002</v>
      </c>
      <c r="FQ161" s="89">
        <f t="shared" si="23"/>
        <v>14216484442.410006</v>
      </c>
      <c r="FR161" s="89">
        <f t="shared" si="24"/>
        <v>84483663.624000013</v>
      </c>
      <c r="FS161" s="89"/>
      <c r="FT161" s="89"/>
      <c r="FU161" s="89"/>
      <c r="FV161" s="139"/>
      <c r="FW161" s="139"/>
      <c r="FX161" s="139"/>
      <c r="FY161" s="139"/>
      <c r="GA161" s="139"/>
      <c r="GB161" s="139"/>
      <c r="GS161" s="139">
        <v>136</v>
      </c>
      <c r="GT161" s="139">
        <v>644171.75543038221</v>
      </c>
      <c r="GU161" s="139">
        <v>-236171.75543038221</v>
      </c>
      <c r="GV161" s="139">
        <v>-1.6208468745057447</v>
      </c>
      <c r="HC161" s="139">
        <v>136</v>
      </c>
      <c r="HD161" s="139">
        <v>550183.99989907397</v>
      </c>
      <c r="HE161" s="139">
        <v>141316.00010092603</v>
      </c>
      <c r="HF161" s="139">
        <v>0.8651586440459319</v>
      </c>
      <c r="HM161" s="139">
        <v>136</v>
      </c>
      <c r="HN161" s="139">
        <v>520186.48986541369</v>
      </c>
      <c r="HO161" s="139">
        <v>-122236.48986541369</v>
      </c>
      <c r="HP161" s="139">
        <v>-0.91058332752473181</v>
      </c>
      <c r="HW161" s="139">
        <v>136</v>
      </c>
      <c r="HX161" s="139">
        <v>515708.86134412629</v>
      </c>
      <c r="HY161" s="139">
        <v>-15708.861344126286</v>
      </c>
      <c r="HZ161" s="139">
        <v>-9.3773483685951287E-2</v>
      </c>
      <c r="JK161" s="139">
        <v>136</v>
      </c>
      <c r="JL161" s="139">
        <v>349273.61753602693</v>
      </c>
      <c r="JM161" s="139">
        <v>50726.382463973074</v>
      </c>
      <c r="JN161" s="139">
        <v>0.3708217596234667</v>
      </c>
      <c r="JU161" s="139">
        <v>136</v>
      </c>
      <c r="JV161" s="139">
        <v>548967.28027019533</v>
      </c>
      <c r="JW161" s="139">
        <v>349032.71972980467</v>
      </c>
      <c r="JX161" s="139">
        <v>2.0540479765280213</v>
      </c>
    </row>
    <row r="162" spans="2:284" ht="16" thickBot="1">
      <c r="B162" s="26">
        <v>850000</v>
      </c>
      <c r="C162" s="6">
        <v>4</v>
      </c>
      <c r="D162" s="6">
        <v>2</v>
      </c>
      <c r="E162" s="6">
        <v>5440</v>
      </c>
      <c r="F162" s="6">
        <v>239580</v>
      </c>
      <c r="G162" s="27">
        <v>9</v>
      </c>
      <c r="I162" s="55">
        <v>337000</v>
      </c>
      <c r="J162" s="6">
        <v>3</v>
      </c>
      <c r="K162" s="6">
        <v>2</v>
      </c>
      <c r="L162" s="6">
        <v>1460</v>
      </c>
      <c r="M162" s="6">
        <v>941</v>
      </c>
      <c r="N162" s="27">
        <v>8</v>
      </c>
      <c r="P162" s="26">
        <v>320000</v>
      </c>
      <c r="Q162" s="57">
        <v>3</v>
      </c>
      <c r="R162" s="6">
        <v>1</v>
      </c>
      <c r="S162" s="6">
        <v>1400</v>
      </c>
      <c r="T162" s="6">
        <v>9000</v>
      </c>
      <c r="U162" s="27">
        <v>7</v>
      </c>
      <c r="W162" s="38">
        <v>425000</v>
      </c>
      <c r="X162" s="34">
        <v>4</v>
      </c>
      <c r="Y162" s="59">
        <v>1</v>
      </c>
      <c r="Z162" s="34">
        <v>1730</v>
      </c>
      <c r="AA162" s="34">
        <v>11890</v>
      </c>
      <c r="AB162" s="39">
        <v>7</v>
      </c>
      <c r="AD162" s="38">
        <v>341000</v>
      </c>
      <c r="AE162" s="34">
        <v>3</v>
      </c>
      <c r="AF162" s="34">
        <v>1</v>
      </c>
      <c r="AG162" s="34">
        <v>1720</v>
      </c>
      <c r="AH162" s="34">
        <v>7119</v>
      </c>
      <c r="AI162" s="62">
        <v>7</v>
      </c>
      <c r="AK162" s="38">
        <v>190500</v>
      </c>
      <c r="AL162" s="34">
        <v>3</v>
      </c>
      <c r="AM162" s="34">
        <v>2</v>
      </c>
      <c r="AN162" s="59">
        <v>1390</v>
      </c>
      <c r="AO162" s="34">
        <v>10155</v>
      </c>
      <c r="AP162" s="39">
        <v>7</v>
      </c>
      <c r="AS162" s="38">
        <v>210000</v>
      </c>
      <c r="AT162" s="34">
        <v>2</v>
      </c>
      <c r="AU162" s="34">
        <v>1</v>
      </c>
      <c r="AV162" s="34">
        <v>900</v>
      </c>
      <c r="AW162" s="59">
        <v>5000</v>
      </c>
      <c r="AX162" s="39">
        <v>6</v>
      </c>
      <c r="BN162" s="38">
        <v>303000</v>
      </c>
      <c r="BO162" s="34">
        <v>4</v>
      </c>
      <c r="BP162" s="59">
        <v>1</v>
      </c>
      <c r="BQ162" s="34">
        <v>2300</v>
      </c>
      <c r="BR162" s="34">
        <v>9583</v>
      </c>
      <c r="BS162" s="39">
        <v>6</v>
      </c>
      <c r="BU162" s="38">
        <v>303000</v>
      </c>
      <c r="BV162" s="34">
        <v>4</v>
      </c>
      <c r="BW162" s="59">
        <v>1</v>
      </c>
      <c r="BX162" s="34">
        <v>2300</v>
      </c>
      <c r="BY162" s="34">
        <v>9583</v>
      </c>
      <c r="BZ162" s="39">
        <v>6</v>
      </c>
      <c r="CJ162" s="5"/>
      <c r="CK162" s="6"/>
      <c r="CL162" s="6"/>
      <c r="CM162" s="139" t="s">
        <v>100</v>
      </c>
      <c r="CN162" s="139">
        <v>640024.5384615385</v>
      </c>
      <c r="CO162" s="83"/>
      <c r="CP162" s="83"/>
      <c r="CQ162" s="83"/>
      <c r="CR162" s="6"/>
      <c r="CS162" s="139" t="s">
        <v>100</v>
      </c>
      <c r="CT162" s="139">
        <v>2784.6153846153848</v>
      </c>
      <c r="CU162" s="6"/>
      <c r="CV162" s="6"/>
      <c r="CW162" s="6"/>
      <c r="CX162" s="6"/>
      <c r="CY162" s="6"/>
      <c r="CZ162" s="7"/>
      <c r="DH162" s="13"/>
      <c r="DI162" s="14"/>
      <c r="DJ162" s="14"/>
      <c r="DK162" s="14"/>
      <c r="DL162" s="14"/>
      <c r="DM162" s="14"/>
      <c r="DN162" s="14"/>
      <c r="DO162" s="14"/>
      <c r="DP162" s="14"/>
      <c r="DQ162" s="14"/>
      <c r="DR162" s="14"/>
      <c r="DS162" s="14"/>
      <c r="DT162" s="14"/>
      <c r="DU162" s="14"/>
      <c r="DV162" s="14"/>
      <c r="DW162" s="14"/>
      <c r="DX162" s="14"/>
      <c r="DY162" s="14"/>
      <c r="DZ162" s="14"/>
      <c r="EA162" s="14"/>
      <c r="EB162" s="14"/>
      <c r="EC162" s="14"/>
      <c r="ED162" s="15"/>
      <c r="FJ162" s="100"/>
      <c r="FK162" s="89"/>
      <c r="FL162" s="89">
        <v>1460</v>
      </c>
      <c r="FM162" s="89">
        <v>337000</v>
      </c>
      <c r="FN162" s="145">
        <f t="shared" si="25"/>
        <v>-418.55999999999995</v>
      </c>
      <c r="FO162" s="145">
        <f t="shared" si="26"/>
        <v>175192.47359999997</v>
      </c>
      <c r="FP162" s="89">
        <f t="shared" si="22"/>
        <v>-118982.90000000002</v>
      </c>
      <c r="FQ162" s="89">
        <f t="shared" si="23"/>
        <v>14156930492.410006</v>
      </c>
      <c r="FR162" s="89">
        <f t="shared" si="24"/>
        <v>49801482.624000005</v>
      </c>
      <c r="FS162" s="89"/>
      <c r="FT162" s="89"/>
      <c r="FU162" s="89"/>
      <c r="FV162" s="139"/>
      <c r="FW162" s="139"/>
      <c r="FX162" s="139"/>
      <c r="FY162" s="139"/>
      <c r="GA162" s="139"/>
      <c r="GB162" s="139"/>
      <c r="GS162" s="139">
        <v>137</v>
      </c>
      <c r="GT162" s="139">
        <v>447123.8254215286</v>
      </c>
      <c r="GU162" s="139">
        <v>-37123.8254215286</v>
      </c>
      <c r="GV162" s="139">
        <v>-0.25478083225713594</v>
      </c>
      <c r="HC162" s="139">
        <v>137</v>
      </c>
      <c r="HD162" s="139">
        <v>523652.50148182036</v>
      </c>
      <c r="HE162" s="139">
        <v>175347.49851817964</v>
      </c>
      <c r="HF162" s="139">
        <v>1.0735047973795591</v>
      </c>
      <c r="HM162" s="139">
        <v>137</v>
      </c>
      <c r="HN162" s="139">
        <v>389155.73990443547</v>
      </c>
      <c r="HO162" s="139">
        <v>8844.2600955645321</v>
      </c>
      <c r="HP162" s="139">
        <v>6.58840563581337E-2</v>
      </c>
      <c r="HW162" s="139">
        <v>137</v>
      </c>
      <c r="HX162" s="139">
        <v>504257.75262551749</v>
      </c>
      <c r="HY162" s="139">
        <v>-1257.7526255174889</v>
      </c>
      <c r="HZ162" s="139">
        <v>-7.508109131921719E-3</v>
      </c>
      <c r="JK162" s="139">
        <v>137</v>
      </c>
      <c r="JL162" s="139">
        <v>432672.07116879697</v>
      </c>
      <c r="JM162" s="139">
        <v>-30672.071168796974</v>
      </c>
      <c r="JN162" s="139">
        <v>-0.22422003796914661</v>
      </c>
      <c r="JU162" s="139">
        <v>137</v>
      </c>
      <c r="JV162" s="139">
        <v>507471.16405546688</v>
      </c>
      <c r="JW162" s="139">
        <v>392528.83594453312</v>
      </c>
      <c r="JX162" s="139">
        <v>2.3100214267158816</v>
      </c>
    </row>
    <row r="163" spans="2:284" ht="16" thickTop="1">
      <c r="B163" s="26">
        <v>650000</v>
      </c>
      <c r="C163" s="6">
        <v>4</v>
      </c>
      <c r="D163" s="6">
        <v>2</v>
      </c>
      <c r="E163" s="6">
        <v>2100</v>
      </c>
      <c r="F163" s="6">
        <v>2500</v>
      </c>
      <c r="G163" s="27">
        <v>8</v>
      </c>
      <c r="I163" s="55">
        <v>337000</v>
      </c>
      <c r="J163" s="6">
        <v>3</v>
      </c>
      <c r="K163" s="6">
        <v>2</v>
      </c>
      <c r="L163" s="6">
        <v>2235</v>
      </c>
      <c r="M163" s="6">
        <v>43560</v>
      </c>
      <c r="N163" s="27">
        <v>7</v>
      </c>
      <c r="P163" s="26">
        <v>322000</v>
      </c>
      <c r="Q163" s="57">
        <v>3</v>
      </c>
      <c r="R163" s="6">
        <v>2</v>
      </c>
      <c r="S163" s="6">
        <v>1760</v>
      </c>
      <c r="T163" s="6">
        <v>43575</v>
      </c>
      <c r="U163" s="27">
        <v>7</v>
      </c>
      <c r="W163" s="38">
        <v>425000</v>
      </c>
      <c r="X163" s="34">
        <v>4</v>
      </c>
      <c r="Y163" s="59">
        <v>1</v>
      </c>
      <c r="Z163" s="34">
        <v>1600</v>
      </c>
      <c r="AA163" s="34">
        <v>6180</v>
      </c>
      <c r="AB163" s="39">
        <v>6</v>
      </c>
      <c r="AD163" s="38">
        <v>345000</v>
      </c>
      <c r="AE163" s="34">
        <v>3</v>
      </c>
      <c r="AF163" s="34">
        <v>1</v>
      </c>
      <c r="AG163" s="34">
        <v>1110</v>
      </c>
      <c r="AH163" s="34">
        <v>6250</v>
      </c>
      <c r="AI163" s="62">
        <v>7</v>
      </c>
      <c r="AK163" s="38">
        <v>270000</v>
      </c>
      <c r="AL163" s="34">
        <v>3</v>
      </c>
      <c r="AM163" s="34">
        <v>1</v>
      </c>
      <c r="AN163" s="59">
        <v>1390</v>
      </c>
      <c r="AO163" s="34">
        <v>9000</v>
      </c>
      <c r="AP163" s="39">
        <v>7</v>
      </c>
      <c r="AS163" s="38">
        <v>199988</v>
      </c>
      <c r="AT163" s="34">
        <v>2</v>
      </c>
      <c r="AU163" s="34">
        <v>1</v>
      </c>
      <c r="AV163" s="34">
        <v>860</v>
      </c>
      <c r="AW163" s="59">
        <v>5000</v>
      </c>
      <c r="AX163" s="39">
        <v>7</v>
      </c>
      <c r="BN163" s="38">
        <v>304900</v>
      </c>
      <c r="BO163" s="34">
        <v>4</v>
      </c>
      <c r="BP163" s="59">
        <v>1</v>
      </c>
      <c r="BQ163" s="34">
        <v>2600</v>
      </c>
      <c r="BR163" s="34">
        <v>11325</v>
      </c>
      <c r="BS163" s="39">
        <v>7</v>
      </c>
      <c r="BU163" s="38">
        <v>304900</v>
      </c>
      <c r="BV163" s="34">
        <v>4</v>
      </c>
      <c r="BW163" s="59">
        <v>1</v>
      </c>
      <c r="BX163" s="34">
        <v>2600</v>
      </c>
      <c r="BY163" s="34">
        <v>11325</v>
      </c>
      <c r="BZ163" s="39">
        <v>7</v>
      </c>
      <c r="CJ163" s="5"/>
      <c r="CK163" s="6"/>
      <c r="CL163" s="6"/>
      <c r="CM163" s="139" t="s">
        <v>101</v>
      </c>
      <c r="CN163" s="139">
        <v>34735.541991020385</v>
      </c>
      <c r="CO163" s="83"/>
      <c r="CP163" s="83"/>
      <c r="CQ163" s="83"/>
      <c r="CR163" s="6"/>
      <c r="CS163" s="139" t="s">
        <v>101</v>
      </c>
      <c r="CT163" s="139">
        <v>171.57929834715424</v>
      </c>
      <c r="CU163" s="6"/>
      <c r="CV163" s="6"/>
      <c r="CW163" s="6"/>
      <c r="CX163" s="6"/>
      <c r="CY163" s="6"/>
      <c r="CZ163" s="7"/>
      <c r="FJ163" s="100"/>
      <c r="FK163" s="89"/>
      <c r="FL163" s="89">
        <v>2235</v>
      </c>
      <c r="FM163" s="89">
        <v>337000</v>
      </c>
      <c r="FN163" s="145">
        <f t="shared" si="25"/>
        <v>356.44000000000005</v>
      </c>
      <c r="FO163" s="145">
        <f t="shared" si="26"/>
        <v>127049.47360000004</v>
      </c>
      <c r="FP163" s="89">
        <f t="shared" si="22"/>
        <v>-118982.90000000002</v>
      </c>
      <c r="FQ163" s="89">
        <f t="shared" si="23"/>
        <v>14156930492.410006</v>
      </c>
      <c r="FR163" s="89">
        <f t="shared" si="24"/>
        <v>-42410264.876000017</v>
      </c>
      <c r="FS163" s="89"/>
      <c r="FT163" s="89"/>
      <c r="FU163" s="89"/>
      <c r="FV163" s="139"/>
      <c r="FW163" s="139"/>
      <c r="FX163" s="139"/>
      <c r="FY163" s="139"/>
      <c r="GA163" s="139"/>
      <c r="GB163" s="139"/>
      <c r="GS163" s="139">
        <v>138</v>
      </c>
      <c r="GT163" s="139">
        <v>415596.15662011201</v>
      </c>
      <c r="GU163" s="139">
        <v>-5596.1566201120149</v>
      </c>
      <c r="GV163" s="139">
        <v>-3.8406425655869603E-2</v>
      </c>
      <c r="HC163" s="139">
        <v>138</v>
      </c>
      <c r="HD163" s="139">
        <v>523652.50148182036</v>
      </c>
      <c r="HE163" s="139">
        <v>176347.49851817964</v>
      </c>
      <c r="HF163" s="139">
        <v>1.079626953706005</v>
      </c>
      <c r="HM163" s="139">
        <v>138</v>
      </c>
      <c r="HN163" s="139">
        <v>521675.4756604248</v>
      </c>
      <c r="HO163" s="139">
        <v>-121787.4756604248</v>
      </c>
      <c r="HP163" s="139">
        <v>-0.90723846013419374</v>
      </c>
      <c r="HW163" s="139">
        <v>138</v>
      </c>
      <c r="HX163" s="139">
        <v>530431.71541090903</v>
      </c>
      <c r="HY163" s="139">
        <v>-25431.715410909033</v>
      </c>
      <c r="HZ163" s="139">
        <v>-0.1518137118883123</v>
      </c>
      <c r="JK163" s="139">
        <v>138</v>
      </c>
      <c r="JL163" s="139">
        <v>398890.41906438378</v>
      </c>
      <c r="JM163" s="139">
        <v>3109.5809356162208</v>
      </c>
      <c r="JN163" s="139">
        <v>2.2731766355618768E-2</v>
      </c>
      <c r="JU163" s="139">
        <v>138</v>
      </c>
      <c r="JV163" s="139">
        <v>550305.86466421885</v>
      </c>
      <c r="JW163" s="139">
        <v>355694.13533578115</v>
      </c>
      <c r="JX163" s="139">
        <v>2.093250224548953</v>
      </c>
    </row>
    <row r="164" spans="2:284">
      <c r="B164" s="26">
        <v>235000</v>
      </c>
      <c r="C164" s="6">
        <v>2</v>
      </c>
      <c r="D164" s="6">
        <v>1</v>
      </c>
      <c r="E164" s="6">
        <v>880</v>
      </c>
      <c r="F164" s="6">
        <v>1805</v>
      </c>
      <c r="G164" s="27">
        <v>7</v>
      </c>
      <c r="I164" s="55">
        <v>339950</v>
      </c>
      <c r="J164" s="6">
        <v>3</v>
      </c>
      <c r="K164" s="6">
        <v>2</v>
      </c>
      <c r="L164" s="6">
        <v>2390</v>
      </c>
      <c r="M164" s="6">
        <v>34041</v>
      </c>
      <c r="N164" s="27">
        <v>8</v>
      </c>
      <c r="P164" s="26">
        <v>322000</v>
      </c>
      <c r="Q164" s="57">
        <v>3</v>
      </c>
      <c r="R164" s="6">
        <v>1</v>
      </c>
      <c r="S164" s="6">
        <v>1380</v>
      </c>
      <c r="T164" s="6">
        <v>5864</v>
      </c>
      <c r="U164" s="27">
        <v>7</v>
      </c>
      <c r="W164" s="38">
        <v>427000</v>
      </c>
      <c r="X164" s="34">
        <v>2</v>
      </c>
      <c r="Y164" s="59">
        <v>1</v>
      </c>
      <c r="Z164" s="34">
        <v>920</v>
      </c>
      <c r="AA164" s="34">
        <v>3780</v>
      </c>
      <c r="AB164" s="39">
        <v>6</v>
      </c>
      <c r="AD164" s="38">
        <v>347000</v>
      </c>
      <c r="AE164" s="34">
        <v>3</v>
      </c>
      <c r="AF164" s="34">
        <v>1</v>
      </c>
      <c r="AG164" s="34">
        <v>1010</v>
      </c>
      <c r="AH164" s="34">
        <v>7200</v>
      </c>
      <c r="AI164" s="62">
        <v>7</v>
      </c>
      <c r="AK164" s="38">
        <v>288790</v>
      </c>
      <c r="AL164" s="34">
        <v>4</v>
      </c>
      <c r="AM164" s="34">
        <v>2</v>
      </c>
      <c r="AN164" s="59">
        <v>1390</v>
      </c>
      <c r="AO164" s="34">
        <v>745</v>
      </c>
      <c r="AP164" s="39">
        <v>7</v>
      </c>
      <c r="AS164" s="38">
        <v>891000</v>
      </c>
      <c r="AT164" s="34">
        <v>4</v>
      </c>
      <c r="AU164" s="34">
        <v>2</v>
      </c>
      <c r="AV164" s="34">
        <v>2330</v>
      </c>
      <c r="AW164" s="59">
        <v>5000</v>
      </c>
      <c r="AX164" s="39">
        <v>7</v>
      </c>
      <c r="BN164" s="38">
        <v>305000</v>
      </c>
      <c r="BO164" s="34">
        <v>2</v>
      </c>
      <c r="BP164" s="59">
        <v>1</v>
      </c>
      <c r="BQ164" s="34">
        <v>1290</v>
      </c>
      <c r="BR164" s="34">
        <v>3383</v>
      </c>
      <c r="BS164" s="39">
        <v>7</v>
      </c>
      <c r="BU164" s="38">
        <v>305000</v>
      </c>
      <c r="BV164" s="34">
        <v>2</v>
      </c>
      <c r="BW164" s="59">
        <v>1</v>
      </c>
      <c r="BX164" s="34">
        <v>1290</v>
      </c>
      <c r="BY164" s="34">
        <v>3383</v>
      </c>
      <c r="BZ164" s="39">
        <v>7</v>
      </c>
      <c r="CJ164" s="5"/>
      <c r="CK164" s="6"/>
      <c r="CL164" s="6"/>
      <c r="CM164" s="139" t="s">
        <v>102</v>
      </c>
      <c r="CN164" s="139">
        <v>650500</v>
      </c>
      <c r="CO164" s="83"/>
      <c r="CP164" s="83"/>
      <c r="CQ164" s="83"/>
      <c r="CR164" s="6"/>
      <c r="CS164" s="139" t="s">
        <v>102</v>
      </c>
      <c r="CT164" s="139">
        <v>2955</v>
      </c>
      <c r="CU164" s="6"/>
      <c r="CV164" s="6"/>
      <c r="CW164" s="6"/>
      <c r="CX164" s="6"/>
      <c r="CY164" s="6"/>
      <c r="CZ164" s="7"/>
      <c r="FJ164" s="100"/>
      <c r="FK164" s="89"/>
      <c r="FL164" s="89">
        <v>2390</v>
      </c>
      <c r="FM164" s="89">
        <v>339950</v>
      </c>
      <c r="FN164" s="145">
        <f t="shared" si="25"/>
        <v>511.44000000000005</v>
      </c>
      <c r="FO164" s="145">
        <f t="shared" si="26"/>
        <v>261570.87360000005</v>
      </c>
      <c r="FP164" s="89">
        <f t="shared" si="22"/>
        <v>-116032.90000000002</v>
      </c>
      <c r="FQ164" s="89">
        <f t="shared" si="23"/>
        <v>13463633882.410006</v>
      </c>
      <c r="FR164" s="89">
        <f t="shared" si="24"/>
        <v>-59343866.376000017</v>
      </c>
      <c r="FS164" s="89"/>
      <c r="FT164" s="89"/>
      <c r="FU164" s="89"/>
      <c r="FV164" s="139"/>
      <c r="FW164" s="139"/>
      <c r="FX164" s="139"/>
      <c r="FY164" s="139"/>
      <c r="GA164" s="139"/>
      <c r="GB164" s="139"/>
      <c r="GS164" s="139">
        <v>139</v>
      </c>
      <c r="GT164" s="139">
        <v>319042.67091577372</v>
      </c>
      <c r="GU164" s="139">
        <v>91457.32908422628</v>
      </c>
      <c r="GV164" s="139">
        <v>0.62767169480818219</v>
      </c>
      <c r="HC164" s="139">
        <v>139</v>
      </c>
      <c r="HD164" s="139">
        <v>531943.59473721217</v>
      </c>
      <c r="HE164" s="139">
        <v>168056.40526278783</v>
      </c>
      <c r="HF164" s="139">
        <v>1.0288675846793542</v>
      </c>
      <c r="HM164" s="139">
        <v>139</v>
      </c>
      <c r="HN164" s="139">
        <v>424891.39898470225</v>
      </c>
      <c r="HO164" s="139">
        <v>-24941.398984702246</v>
      </c>
      <c r="HP164" s="139">
        <v>-0.18579740064213171</v>
      </c>
      <c r="HW164" s="139">
        <v>139</v>
      </c>
      <c r="HX164" s="139">
        <v>602410.11307073594</v>
      </c>
      <c r="HY164" s="139">
        <v>-97410.113070735941</v>
      </c>
      <c r="HZ164" s="139">
        <v>-0.58148617196247721</v>
      </c>
      <c r="JK164" s="139">
        <v>139</v>
      </c>
      <c r="JL164" s="139">
        <v>381999.59301217715</v>
      </c>
      <c r="JM164" s="139">
        <v>20500.406987822847</v>
      </c>
      <c r="JN164" s="139">
        <v>0.14986278585153942</v>
      </c>
      <c r="JU164" s="139">
        <v>139</v>
      </c>
      <c r="JV164" s="139">
        <v>605187.82481918228</v>
      </c>
      <c r="JW164" s="139">
        <v>304812.17518081772</v>
      </c>
      <c r="JX164" s="139">
        <v>1.7938112854747337</v>
      </c>
    </row>
    <row r="165" spans="2:284">
      <c r="B165" s="26">
        <v>540000</v>
      </c>
      <c r="C165" s="6">
        <v>4</v>
      </c>
      <c r="D165" s="6">
        <v>2</v>
      </c>
      <c r="E165" s="6">
        <v>2850</v>
      </c>
      <c r="F165" s="6">
        <v>7453</v>
      </c>
      <c r="G165" s="27">
        <v>9</v>
      </c>
      <c r="I165" s="55">
        <v>340000</v>
      </c>
      <c r="J165" s="6">
        <v>3</v>
      </c>
      <c r="K165" s="6">
        <v>2</v>
      </c>
      <c r="L165" s="6">
        <v>1240</v>
      </c>
      <c r="M165" s="6">
        <v>1115</v>
      </c>
      <c r="N165" s="27">
        <v>8</v>
      </c>
      <c r="P165" s="26">
        <v>324500</v>
      </c>
      <c r="Q165" s="57">
        <v>3</v>
      </c>
      <c r="R165" s="6">
        <v>2</v>
      </c>
      <c r="S165" s="6">
        <v>1590</v>
      </c>
      <c r="T165" s="6">
        <v>4108</v>
      </c>
      <c r="U165" s="27">
        <v>7</v>
      </c>
      <c r="W165" s="38">
        <v>435000</v>
      </c>
      <c r="X165" s="34">
        <v>2</v>
      </c>
      <c r="Y165" s="59">
        <v>1</v>
      </c>
      <c r="Z165" s="34">
        <v>1230</v>
      </c>
      <c r="AA165" s="34">
        <v>3800</v>
      </c>
      <c r="AB165" s="39">
        <v>7</v>
      </c>
      <c r="AD165" s="38">
        <v>347000</v>
      </c>
      <c r="AE165" s="34">
        <v>3</v>
      </c>
      <c r="AF165" s="34">
        <v>1</v>
      </c>
      <c r="AG165" s="34">
        <v>940</v>
      </c>
      <c r="AH165" s="34">
        <v>9198</v>
      </c>
      <c r="AI165" s="62">
        <v>7</v>
      </c>
      <c r="AK165" s="38">
        <v>317000</v>
      </c>
      <c r="AL165" s="34">
        <v>3</v>
      </c>
      <c r="AM165" s="34">
        <v>1</v>
      </c>
      <c r="AN165" s="59">
        <v>1390</v>
      </c>
      <c r="AO165" s="34">
        <v>8300</v>
      </c>
      <c r="AP165" s="39">
        <v>7</v>
      </c>
      <c r="AS165" s="38">
        <v>580000</v>
      </c>
      <c r="AT165" s="34">
        <v>4</v>
      </c>
      <c r="AU165" s="34">
        <v>2</v>
      </c>
      <c r="AV165" s="34">
        <v>3250</v>
      </c>
      <c r="AW165" s="59">
        <v>5000</v>
      </c>
      <c r="AX165" s="39">
        <v>8</v>
      </c>
      <c r="BN165" s="38">
        <v>306000</v>
      </c>
      <c r="BO165" s="34">
        <v>2</v>
      </c>
      <c r="BP165" s="59">
        <v>1</v>
      </c>
      <c r="BQ165" s="34">
        <v>1090</v>
      </c>
      <c r="BR165" s="34">
        <v>1183</v>
      </c>
      <c r="BS165" s="39">
        <v>8</v>
      </c>
      <c r="BU165" s="38">
        <v>306000</v>
      </c>
      <c r="BV165" s="34">
        <v>2</v>
      </c>
      <c r="BW165" s="59">
        <v>1</v>
      </c>
      <c r="BX165" s="34">
        <v>1090</v>
      </c>
      <c r="BY165" s="34">
        <v>1183</v>
      </c>
      <c r="BZ165" s="39">
        <v>8</v>
      </c>
      <c r="CJ165" s="5"/>
      <c r="CK165" s="6"/>
      <c r="CL165" s="6"/>
      <c r="CM165" s="139" t="s">
        <v>103</v>
      </c>
      <c r="CN165" s="139">
        <v>688000</v>
      </c>
      <c r="CO165" s="142" t="s">
        <v>99</v>
      </c>
      <c r="CP165" s="143" t="s">
        <v>139</v>
      </c>
      <c r="CQ165" s="143" t="s">
        <v>140</v>
      </c>
      <c r="CR165" s="6"/>
      <c r="CS165" s="139" t="s">
        <v>103</v>
      </c>
      <c r="CT165" s="139" t="e">
        <v>#N/A</v>
      </c>
      <c r="CU165" s="6"/>
      <c r="CV165" s="6"/>
      <c r="CW165" s="6"/>
      <c r="CX165" s="6"/>
      <c r="CY165" s="6"/>
      <c r="CZ165" s="7"/>
      <c r="FJ165" s="100"/>
      <c r="FK165" s="89"/>
      <c r="FL165" s="89">
        <v>1240</v>
      </c>
      <c r="FM165" s="89">
        <v>340000</v>
      </c>
      <c r="FN165" s="145">
        <f t="shared" si="25"/>
        <v>-638.55999999999995</v>
      </c>
      <c r="FO165" s="145">
        <f t="shared" si="26"/>
        <v>407758.87359999993</v>
      </c>
      <c r="FP165" s="89">
        <f t="shared" si="22"/>
        <v>-115982.90000000002</v>
      </c>
      <c r="FQ165" s="89">
        <f t="shared" si="23"/>
        <v>13452033092.410006</v>
      </c>
      <c r="FR165" s="89">
        <f t="shared" si="24"/>
        <v>74062040.624000013</v>
      </c>
      <c r="FS165" s="89"/>
      <c r="FT165" s="89"/>
      <c r="FU165" s="89"/>
      <c r="FV165" s="139"/>
      <c r="FW165" s="139"/>
      <c r="FX165" s="139"/>
      <c r="FY165" s="139"/>
      <c r="GA165" s="139"/>
      <c r="GB165" s="139"/>
      <c r="GS165" s="139">
        <v>140</v>
      </c>
      <c r="GT165" s="139">
        <v>604762.16942861152</v>
      </c>
      <c r="GU165" s="139">
        <v>-189762.16942861152</v>
      </c>
      <c r="GV165" s="139">
        <v>-1.3023378627867312</v>
      </c>
      <c r="HC165" s="139">
        <v>140</v>
      </c>
      <c r="HD165" s="139">
        <v>616512.74594220833</v>
      </c>
      <c r="HE165" s="139">
        <v>88487.254057791666</v>
      </c>
      <c r="HF165" s="139">
        <v>0.54173280223974629</v>
      </c>
      <c r="HM165" s="139">
        <v>140</v>
      </c>
      <c r="HN165" s="139">
        <v>387666.75410942436</v>
      </c>
      <c r="HO165" s="139">
        <v>12333.245890575636</v>
      </c>
      <c r="HP165" s="139">
        <v>9.1874759284941612E-2</v>
      </c>
      <c r="HW165" s="139">
        <v>140</v>
      </c>
      <c r="HX165" s="139">
        <v>406105.39218029904</v>
      </c>
      <c r="HY165" s="139">
        <v>103394.60781970096</v>
      </c>
      <c r="HZ165" s="139">
        <v>0.61721039846222703</v>
      </c>
      <c r="JK165" s="139">
        <v>140</v>
      </c>
      <c r="JL165" s="139">
        <v>359830.38381865609</v>
      </c>
      <c r="JM165" s="139">
        <v>42669.61618134391</v>
      </c>
      <c r="JN165" s="139">
        <v>0.311924907439666</v>
      </c>
      <c r="JU165" s="139">
        <v>140</v>
      </c>
      <c r="JV165" s="139">
        <v>626605.17512355838</v>
      </c>
      <c r="JW165" s="139">
        <v>323394.82487644162</v>
      </c>
      <c r="JX165" s="139">
        <v>1.9031696689391076</v>
      </c>
    </row>
    <row r="166" spans="2:284" ht="16" thickBot="1">
      <c r="B166" s="26">
        <v>399950</v>
      </c>
      <c r="C166" s="6">
        <v>3</v>
      </c>
      <c r="D166" s="6">
        <v>1</v>
      </c>
      <c r="E166" s="6">
        <v>1720</v>
      </c>
      <c r="F166" s="6">
        <v>8910</v>
      </c>
      <c r="G166" s="27">
        <v>7</v>
      </c>
      <c r="I166" s="55">
        <v>340000</v>
      </c>
      <c r="J166" s="6">
        <v>3</v>
      </c>
      <c r="K166" s="6">
        <v>1</v>
      </c>
      <c r="L166" s="6">
        <v>1740</v>
      </c>
      <c r="M166" s="6">
        <v>46580</v>
      </c>
      <c r="N166" s="27">
        <v>7</v>
      </c>
      <c r="P166" s="26">
        <v>324950</v>
      </c>
      <c r="Q166" s="57">
        <v>3</v>
      </c>
      <c r="R166" s="6">
        <v>1</v>
      </c>
      <c r="S166" s="6">
        <v>1040</v>
      </c>
      <c r="T166" s="6">
        <v>7288</v>
      </c>
      <c r="U166" s="27">
        <v>7</v>
      </c>
      <c r="W166" s="38">
        <v>435000</v>
      </c>
      <c r="X166" s="34">
        <v>4</v>
      </c>
      <c r="Y166" s="59">
        <v>1</v>
      </c>
      <c r="Z166" s="34">
        <v>1450</v>
      </c>
      <c r="AA166" s="34">
        <v>8800</v>
      </c>
      <c r="AB166" s="39">
        <v>7</v>
      </c>
      <c r="AD166" s="38">
        <v>350000</v>
      </c>
      <c r="AE166" s="34">
        <v>2</v>
      </c>
      <c r="AF166" s="34">
        <v>1</v>
      </c>
      <c r="AG166" s="34">
        <v>1430</v>
      </c>
      <c r="AH166" s="34">
        <v>7921</v>
      </c>
      <c r="AI166" s="62">
        <v>7</v>
      </c>
      <c r="AK166" s="38">
        <v>465000</v>
      </c>
      <c r="AL166" s="34">
        <v>2</v>
      </c>
      <c r="AM166" s="34">
        <v>2</v>
      </c>
      <c r="AN166" s="59">
        <v>1390</v>
      </c>
      <c r="AO166" s="34">
        <v>1222</v>
      </c>
      <c r="AP166" s="39">
        <v>7</v>
      </c>
      <c r="AS166" s="38">
        <v>654500</v>
      </c>
      <c r="AT166" s="34">
        <v>4</v>
      </c>
      <c r="AU166" s="34">
        <v>1</v>
      </c>
      <c r="AV166" s="34">
        <v>1780</v>
      </c>
      <c r="AW166" s="59">
        <v>5000</v>
      </c>
      <c r="AX166" s="39">
        <v>8</v>
      </c>
      <c r="BN166" s="38">
        <v>306888</v>
      </c>
      <c r="BO166" s="34">
        <v>2</v>
      </c>
      <c r="BP166" s="59">
        <v>1</v>
      </c>
      <c r="BQ166" s="34">
        <v>1010</v>
      </c>
      <c r="BR166" s="34">
        <v>7719</v>
      </c>
      <c r="BS166" s="39">
        <v>7</v>
      </c>
      <c r="BU166" s="38">
        <v>306888</v>
      </c>
      <c r="BV166" s="34">
        <v>2</v>
      </c>
      <c r="BW166" s="59">
        <v>1</v>
      </c>
      <c r="BX166" s="34">
        <v>1010</v>
      </c>
      <c r="BY166" s="34">
        <v>7719</v>
      </c>
      <c r="BZ166" s="39">
        <v>7</v>
      </c>
      <c r="CJ166" s="5"/>
      <c r="CK166" s="6"/>
      <c r="CL166" s="6"/>
      <c r="CM166" s="139" t="s">
        <v>104</v>
      </c>
      <c r="CN166" s="139">
        <v>177117.20642743449</v>
      </c>
      <c r="CO166" s="142">
        <v>71539.187881287522</v>
      </c>
      <c r="CP166" s="83">
        <f>SUM(CN162-CO166)</f>
        <v>568485.35058025096</v>
      </c>
      <c r="CQ166" s="83">
        <f>SUM(CN162+CO166)</f>
        <v>711563.72634282603</v>
      </c>
      <c r="CR166" s="6"/>
      <c r="CS166" s="139" t="s">
        <v>104</v>
      </c>
      <c r="CT166" s="139">
        <v>874.88619040069761</v>
      </c>
      <c r="CU166" s="6"/>
      <c r="CV166" s="6"/>
      <c r="CW166" s="6"/>
      <c r="CX166" s="6"/>
      <c r="CY166" s="6"/>
      <c r="CZ166" s="7"/>
      <c r="FJ166" s="100"/>
      <c r="FK166" s="89"/>
      <c r="FL166" s="89">
        <v>1740</v>
      </c>
      <c r="FM166" s="89">
        <v>340000</v>
      </c>
      <c r="FN166" s="145">
        <f t="shared" si="25"/>
        <v>-138.55999999999995</v>
      </c>
      <c r="FO166" s="145">
        <f t="shared" si="26"/>
        <v>19198.873599999984</v>
      </c>
      <c r="FP166" s="89">
        <f t="shared" si="22"/>
        <v>-115982.90000000002</v>
      </c>
      <c r="FQ166" s="89">
        <f t="shared" si="23"/>
        <v>13452033092.410006</v>
      </c>
      <c r="FR166" s="89">
        <f t="shared" si="24"/>
        <v>16070590.623999996</v>
      </c>
      <c r="FS166" s="89"/>
      <c r="FT166" s="89"/>
      <c r="FU166" s="89"/>
      <c r="FV166" s="139"/>
      <c r="FW166" s="139"/>
      <c r="FX166" s="139"/>
      <c r="FY166" s="139"/>
      <c r="GA166" s="139"/>
      <c r="GB166" s="139"/>
      <c r="GS166" s="139">
        <v>141</v>
      </c>
      <c r="GT166" s="139">
        <v>411655.19801993493</v>
      </c>
      <c r="GU166" s="139">
        <v>3344.8019800650654</v>
      </c>
      <c r="GV166" s="139">
        <v>2.2955377646025035E-2</v>
      </c>
      <c r="HC166" s="139">
        <v>141</v>
      </c>
      <c r="HD166" s="139">
        <v>580031.93561848451</v>
      </c>
      <c r="HE166" s="139">
        <v>129968.06438151549</v>
      </c>
      <c r="HF166" s="139">
        <v>0.79568480758923987</v>
      </c>
      <c r="HM166" s="139">
        <v>141</v>
      </c>
      <c r="HN166" s="139">
        <v>412979.51262461336</v>
      </c>
      <c r="HO166" s="139">
        <v>-10979.512624613359</v>
      </c>
      <c r="HP166" s="139">
        <v>-8.1790316061333981E-2</v>
      </c>
      <c r="HW166" s="139">
        <v>141</v>
      </c>
      <c r="HX166" s="139">
        <v>456817.44507699524</v>
      </c>
      <c r="HY166" s="139">
        <v>55682.554923004762</v>
      </c>
      <c r="HZ166" s="139">
        <v>0.33239501204311456</v>
      </c>
      <c r="JK166" s="139">
        <v>141</v>
      </c>
      <c r="JL166" s="139">
        <v>440061.80756663729</v>
      </c>
      <c r="JM166" s="139">
        <v>-36061.80756663729</v>
      </c>
      <c r="JN166" s="139">
        <v>-0.26362027583103748</v>
      </c>
      <c r="JU166" s="146">
        <v>141</v>
      </c>
      <c r="JV166" s="146">
        <v>544951.52708812489</v>
      </c>
      <c r="JW166" s="146">
        <v>409548.47291187511</v>
      </c>
      <c r="JX166" s="146">
        <v>2.4101815231706585</v>
      </c>
    </row>
    <row r="167" spans="2:284">
      <c r="B167" s="26">
        <v>212000</v>
      </c>
      <c r="C167" s="6">
        <v>3</v>
      </c>
      <c r="D167" s="6">
        <v>1</v>
      </c>
      <c r="E167" s="6">
        <v>1040</v>
      </c>
      <c r="F167" s="6">
        <v>6800</v>
      </c>
      <c r="G167" s="27">
        <v>6</v>
      </c>
      <c r="I167" s="55">
        <v>341000</v>
      </c>
      <c r="J167" s="6">
        <v>3</v>
      </c>
      <c r="K167" s="6">
        <v>1</v>
      </c>
      <c r="L167" s="6">
        <v>1720</v>
      </c>
      <c r="M167" s="6">
        <v>7119</v>
      </c>
      <c r="N167" s="27">
        <v>7</v>
      </c>
      <c r="P167" s="26">
        <v>325000</v>
      </c>
      <c r="Q167" s="57">
        <v>3</v>
      </c>
      <c r="R167" s="6">
        <v>2</v>
      </c>
      <c r="S167" s="6">
        <v>1890</v>
      </c>
      <c r="T167" s="6">
        <v>9646</v>
      </c>
      <c r="U167" s="27">
        <v>8</v>
      </c>
      <c r="W167" s="38">
        <v>440000</v>
      </c>
      <c r="X167" s="34">
        <v>3</v>
      </c>
      <c r="Y167" s="59">
        <v>1</v>
      </c>
      <c r="Z167" s="34">
        <v>1570</v>
      </c>
      <c r="AA167" s="34">
        <v>5120</v>
      </c>
      <c r="AB167" s="39">
        <v>7</v>
      </c>
      <c r="AD167" s="38">
        <v>350000</v>
      </c>
      <c r="AE167" s="34">
        <v>3</v>
      </c>
      <c r="AF167" s="34">
        <v>1</v>
      </c>
      <c r="AG167" s="34">
        <v>1180</v>
      </c>
      <c r="AH167" s="34">
        <v>7455</v>
      </c>
      <c r="AI167" s="62">
        <v>7</v>
      </c>
      <c r="AK167" s="38">
        <v>279900</v>
      </c>
      <c r="AL167" s="34">
        <v>3</v>
      </c>
      <c r="AM167" s="34">
        <v>1</v>
      </c>
      <c r="AN167" s="59">
        <v>1400</v>
      </c>
      <c r="AO167" s="34">
        <v>10800</v>
      </c>
      <c r="AP167" s="39">
        <v>6</v>
      </c>
      <c r="AS167" s="38">
        <v>906000</v>
      </c>
      <c r="AT167" s="34">
        <v>4</v>
      </c>
      <c r="AU167" s="34">
        <v>2</v>
      </c>
      <c r="AV167" s="34">
        <v>2480</v>
      </c>
      <c r="AW167" s="59">
        <v>5000</v>
      </c>
      <c r="AX167" s="39">
        <v>8</v>
      </c>
      <c r="BN167" s="38">
        <v>310000</v>
      </c>
      <c r="BO167" s="34">
        <v>3</v>
      </c>
      <c r="BP167" s="59">
        <v>1</v>
      </c>
      <c r="BQ167" s="34">
        <v>1150</v>
      </c>
      <c r="BR167" s="34">
        <v>3323</v>
      </c>
      <c r="BS167" s="39">
        <v>7</v>
      </c>
      <c r="BU167" s="38">
        <v>310000</v>
      </c>
      <c r="BV167" s="34">
        <v>3</v>
      </c>
      <c r="BW167" s="59">
        <v>1</v>
      </c>
      <c r="BX167" s="34">
        <v>1150</v>
      </c>
      <c r="BY167" s="34">
        <v>3323</v>
      </c>
      <c r="BZ167" s="39">
        <v>7</v>
      </c>
      <c r="CJ167" s="5"/>
      <c r="CK167" s="6"/>
      <c r="CL167" s="6"/>
      <c r="CM167" s="139" t="s">
        <v>105</v>
      </c>
      <c r="CN167" s="139">
        <v>31370504812.658436</v>
      </c>
      <c r="CO167" s="83"/>
      <c r="CP167" s="83"/>
      <c r="CQ167" s="83"/>
      <c r="CR167" s="6"/>
      <c r="CS167" s="139" t="s">
        <v>105</v>
      </c>
      <c r="CT167" s="139">
        <v>765425.84615384578</v>
      </c>
      <c r="CU167" s="139" t="s">
        <v>99</v>
      </c>
      <c r="CV167" s="96" t="s">
        <v>139</v>
      </c>
      <c r="CW167" s="96" t="s">
        <v>140</v>
      </c>
      <c r="CX167" s="6"/>
      <c r="CY167" s="6"/>
      <c r="CZ167" s="7"/>
      <c r="FJ167" s="100"/>
      <c r="FK167" s="89"/>
      <c r="FL167" s="89">
        <v>1720</v>
      </c>
      <c r="FM167" s="89">
        <v>341000</v>
      </c>
      <c r="FN167" s="145">
        <f t="shared" si="25"/>
        <v>-158.55999999999995</v>
      </c>
      <c r="FO167" s="145">
        <f t="shared" si="26"/>
        <v>25141.273599999982</v>
      </c>
      <c r="FP167" s="89">
        <f t="shared" si="22"/>
        <v>-114982.90000000002</v>
      </c>
      <c r="FQ167" s="89">
        <f t="shared" si="23"/>
        <v>13221067292.410006</v>
      </c>
      <c r="FR167" s="89">
        <f t="shared" si="24"/>
        <v>18231688.623999998</v>
      </c>
      <c r="FS167" s="89"/>
      <c r="FT167" s="89"/>
      <c r="FU167" s="89"/>
      <c r="FV167" s="139"/>
      <c r="FW167" s="139"/>
      <c r="FX167" s="139"/>
      <c r="FY167" s="139"/>
      <c r="GA167" s="139"/>
      <c r="GB167" s="139"/>
      <c r="GS167" s="139">
        <v>142</v>
      </c>
      <c r="GT167" s="139">
        <v>315101.71231559664</v>
      </c>
      <c r="GU167" s="139">
        <v>104898.28768440336</v>
      </c>
      <c r="GV167" s="139">
        <v>0.71991700033913952</v>
      </c>
      <c r="HC167" s="139">
        <v>142</v>
      </c>
      <c r="HD167" s="139">
        <v>682841.4919853427</v>
      </c>
      <c r="HE167" s="139">
        <v>29158.508014657302</v>
      </c>
      <c r="HF167" s="139">
        <v>0.17851294431166143</v>
      </c>
      <c r="HM167" s="139">
        <v>142</v>
      </c>
      <c r="HN167" s="139">
        <v>389155.73990443547</v>
      </c>
      <c r="HO167" s="139">
        <v>13344.260095564532</v>
      </c>
      <c r="HP167" s="139">
        <v>9.9406165659316273E-2</v>
      </c>
      <c r="HW167" s="139">
        <v>142</v>
      </c>
      <c r="HX167" s="139">
        <v>430643.48229160364</v>
      </c>
      <c r="HY167" s="139">
        <v>87356.517708396364</v>
      </c>
      <c r="HZ167" s="139">
        <v>0.52147159547326427</v>
      </c>
      <c r="JK167" s="139">
        <v>142</v>
      </c>
      <c r="JL167" s="139">
        <v>310213.58229029924</v>
      </c>
      <c r="JM167" s="139">
        <v>94286.417709700763</v>
      </c>
      <c r="JN167" s="139">
        <v>0.68925583937581592</v>
      </c>
    </row>
    <row r="168" spans="2:284">
      <c r="B168" s="26">
        <v>599000</v>
      </c>
      <c r="C168" s="6">
        <v>3</v>
      </c>
      <c r="D168" s="6">
        <v>2</v>
      </c>
      <c r="E168" s="6">
        <v>1960</v>
      </c>
      <c r="F168" s="6">
        <v>2500</v>
      </c>
      <c r="G168" s="27">
        <v>7</v>
      </c>
      <c r="I168" s="55">
        <v>342000</v>
      </c>
      <c r="J168" s="6">
        <v>3</v>
      </c>
      <c r="K168" s="6">
        <v>2</v>
      </c>
      <c r="L168" s="6">
        <v>1930</v>
      </c>
      <c r="M168" s="6">
        <v>11947</v>
      </c>
      <c r="N168" s="27">
        <v>8</v>
      </c>
      <c r="P168" s="26">
        <v>327500</v>
      </c>
      <c r="Q168" s="57">
        <v>3</v>
      </c>
      <c r="R168" s="6">
        <v>2</v>
      </c>
      <c r="S168" s="6">
        <v>1770</v>
      </c>
      <c r="T168" s="6">
        <v>8755</v>
      </c>
      <c r="U168" s="27">
        <v>8</v>
      </c>
      <c r="W168" s="38">
        <v>440000</v>
      </c>
      <c r="X168" s="34">
        <v>4</v>
      </c>
      <c r="Y168" s="59">
        <v>1</v>
      </c>
      <c r="Z168" s="34">
        <v>1780</v>
      </c>
      <c r="AA168" s="34">
        <v>4000</v>
      </c>
      <c r="AB168" s="39">
        <v>7</v>
      </c>
      <c r="AD168" s="38">
        <v>350000</v>
      </c>
      <c r="AE168" s="34">
        <v>3</v>
      </c>
      <c r="AF168" s="34">
        <v>1</v>
      </c>
      <c r="AG168" s="34">
        <v>1860</v>
      </c>
      <c r="AH168" s="34">
        <v>17640</v>
      </c>
      <c r="AI168" s="62">
        <v>7</v>
      </c>
      <c r="AK168" s="38">
        <v>320000</v>
      </c>
      <c r="AL168" s="34">
        <v>3</v>
      </c>
      <c r="AM168" s="34">
        <v>1</v>
      </c>
      <c r="AN168" s="59">
        <v>1400</v>
      </c>
      <c r="AO168" s="34">
        <v>9000</v>
      </c>
      <c r="AP168" s="39">
        <v>7</v>
      </c>
      <c r="AS168" s="38">
        <v>375000</v>
      </c>
      <c r="AT168" s="34">
        <v>4</v>
      </c>
      <c r="AU168" s="34">
        <v>2</v>
      </c>
      <c r="AV168" s="34">
        <v>2800</v>
      </c>
      <c r="AW168" s="59">
        <v>5000</v>
      </c>
      <c r="AX168" s="39">
        <v>9</v>
      </c>
      <c r="BN168" s="38">
        <v>310000</v>
      </c>
      <c r="BO168" s="34">
        <v>3</v>
      </c>
      <c r="BP168" s="59">
        <v>1</v>
      </c>
      <c r="BQ168" s="34">
        <v>1210</v>
      </c>
      <c r="BR168" s="34">
        <v>7649</v>
      </c>
      <c r="BS168" s="39">
        <v>7</v>
      </c>
      <c r="BU168" s="38">
        <v>310000</v>
      </c>
      <c r="BV168" s="34">
        <v>3</v>
      </c>
      <c r="BW168" s="59">
        <v>1</v>
      </c>
      <c r="BX168" s="34">
        <v>1210</v>
      </c>
      <c r="BY168" s="34">
        <v>7649</v>
      </c>
      <c r="BZ168" s="39">
        <v>7</v>
      </c>
      <c r="CJ168" s="5"/>
      <c r="CK168" s="6"/>
      <c r="CL168" s="6"/>
      <c r="CM168" s="139" t="s">
        <v>106</v>
      </c>
      <c r="CN168" s="139">
        <v>-0.18731869052001615</v>
      </c>
      <c r="CO168" s="83"/>
      <c r="CP168" s="83"/>
      <c r="CQ168" s="83"/>
      <c r="CR168" s="6"/>
      <c r="CS168" s="139" t="s">
        <v>106</v>
      </c>
      <c r="CT168" s="139">
        <v>-1.1795715408798828</v>
      </c>
      <c r="CU168" s="141">
        <v>353.37417980032433</v>
      </c>
      <c r="CV168" s="68">
        <f>SUM(CT162-CU168)</f>
        <v>2431.2412048150604</v>
      </c>
      <c r="CW168" s="68">
        <f>SUM(CT162+CU168)</f>
        <v>3137.9895644157091</v>
      </c>
      <c r="CX168" s="6"/>
      <c r="CY168" s="6"/>
      <c r="CZ168" s="7"/>
      <c r="FJ168" s="100"/>
      <c r="FK168" s="89"/>
      <c r="FL168" s="89">
        <v>1930</v>
      </c>
      <c r="FM168" s="89">
        <v>342000</v>
      </c>
      <c r="FN168" s="145">
        <f t="shared" si="25"/>
        <v>51.440000000000055</v>
      </c>
      <c r="FO168" s="145">
        <f t="shared" si="26"/>
        <v>2646.0736000000056</v>
      </c>
      <c r="FP168" s="89">
        <f t="shared" si="22"/>
        <v>-113982.90000000002</v>
      </c>
      <c r="FQ168" s="89">
        <f t="shared" si="23"/>
        <v>12992101492.410006</v>
      </c>
      <c r="FR168" s="89">
        <f t="shared" si="24"/>
        <v>-5863280.3760000076</v>
      </c>
      <c r="FS168" s="89"/>
      <c r="FT168" s="89"/>
      <c r="FU168" s="89"/>
      <c r="FV168" s="139"/>
      <c r="FW168" s="139"/>
      <c r="FX168" s="139"/>
      <c r="FY168" s="139"/>
      <c r="GA168" s="139"/>
      <c r="GB168" s="139"/>
      <c r="GS168" s="139">
        <v>143</v>
      </c>
      <c r="GT168" s="139">
        <v>411655.19801993493</v>
      </c>
      <c r="GU168" s="139">
        <v>8344.8019800650654</v>
      </c>
      <c r="GV168" s="139">
        <v>5.7270380122761332E-2</v>
      </c>
      <c r="HC168" s="139">
        <v>143</v>
      </c>
      <c r="HD168" s="139">
        <v>482197.03520486143</v>
      </c>
      <c r="HE168" s="139">
        <v>247802.96479513857</v>
      </c>
      <c r="HF168" s="139">
        <v>1.5170884886326401</v>
      </c>
      <c r="HM168" s="139">
        <v>143</v>
      </c>
      <c r="HN168" s="139">
        <v>357887.038209202</v>
      </c>
      <c r="HO168" s="139">
        <v>44612.961790797999</v>
      </c>
      <c r="HP168" s="139">
        <v>0.33233790697791382</v>
      </c>
      <c r="HW168" s="139">
        <v>143</v>
      </c>
      <c r="HX168" s="139">
        <v>464996.80844743008</v>
      </c>
      <c r="HY168" s="139">
        <v>54003.191552569915</v>
      </c>
      <c r="HZ168" s="139">
        <v>0.32237011270952032</v>
      </c>
      <c r="JK168" s="139">
        <v>143</v>
      </c>
      <c r="JL168" s="139">
        <v>360886.06044691894</v>
      </c>
      <c r="JM168" s="139">
        <v>44113.939553081058</v>
      </c>
      <c r="JN168" s="139">
        <v>0.32248325022220625</v>
      </c>
    </row>
    <row r="169" spans="2:284" ht="16" thickBot="1">
      <c r="B169" s="26">
        <v>243000</v>
      </c>
      <c r="C169" s="6">
        <v>3</v>
      </c>
      <c r="D169" s="6">
        <v>1</v>
      </c>
      <c r="E169" s="6">
        <v>1480</v>
      </c>
      <c r="F169" s="6">
        <v>15416</v>
      </c>
      <c r="G169" s="27">
        <v>8</v>
      </c>
      <c r="I169" s="55">
        <v>345000</v>
      </c>
      <c r="J169" s="6">
        <v>3</v>
      </c>
      <c r="K169" s="6">
        <v>1</v>
      </c>
      <c r="L169" s="6">
        <v>1110</v>
      </c>
      <c r="M169" s="6">
        <v>6250</v>
      </c>
      <c r="N169" s="27">
        <v>7</v>
      </c>
      <c r="P169" s="26">
        <v>329500</v>
      </c>
      <c r="Q169" s="57">
        <v>3</v>
      </c>
      <c r="R169" s="6">
        <v>1</v>
      </c>
      <c r="S169" s="6">
        <v>1080</v>
      </c>
      <c r="T169" s="6">
        <v>5250</v>
      </c>
      <c r="U169" s="27">
        <v>7</v>
      </c>
      <c r="W169" s="38">
        <v>441000</v>
      </c>
      <c r="X169" s="34">
        <v>4</v>
      </c>
      <c r="Y169" s="59">
        <v>1</v>
      </c>
      <c r="Z169" s="34">
        <v>1100</v>
      </c>
      <c r="AA169" s="34">
        <v>3300</v>
      </c>
      <c r="AB169" s="39">
        <v>7</v>
      </c>
      <c r="AD169" s="38">
        <v>350000</v>
      </c>
      <c r="AE169" s="34">
        <v>4</v>
      </c>
      <c r="AF169" s="34">
        <v>2</v>
      </c>
      <c r="AG169" s="34">
        <v>3390</v>
      </c>
      <c r="AH169" s="34">
        <v>16153</v>
      </c>
      <c r="AI169" s="62">
        <v>7</v>
      </c>
      <c r="AK169" s="38">
        <v>383000</v>
      </c>
      <c r="AL169" s="34">
        <v>3</v>
      </c>
      <c r="AM169" s="34">
        <v>1</v>
      </c>
      <c r="AN169" s="59">
        <v>1410</v>
      </c>
      <c r="AO169" s="34">
        <v>7215</v>
      </c>
      <c r="AP169" s="39">
        <v>7</v>
      </c>
      <c r="AS169" s="38">
        <v>715000</v>
      </c>
      <c r="AT169" s="34">
        <v>3</v>
      </c>
      <c r="AU169" s="34">
        <v>1</v>
      </c>
      <c r="AV169" s="34">
        <v>1670</v>
      </c>
      <c r="AW169" s="59">
        <v>5060</v>
      </c>
      <c r="AX169" s="39">
        <v>7</v>
      </c>
      <c r="BN169" s="38">
        <v>313000</v>
      </c>
      <c r="BO169" s="34">
        <v>2</v>
      </c>
      <c r="BP169" s="59">
        <v>1</v>
      </c>
      <c r="BQ169" s="34">
        <v>1180</v>
      </c>
      <c r="BR169" s="34">
        <v>4900</v>
      </c>
      <c r="BS169" s="39">
        <v>6</v>
      </c>
      <c r="BU169" s="38">
        <v>313000</v>
      </c>
      <c r="BV169" s="34">
        <v>2</v>
      </c>
      <c r="BW169" s="59">
        <v>1</v>
      </c>
      <c r="BX169" s="34">
        <v>1180</v>
      </c>
      <c r="BY169" s="34">
        <v>4900</v>
      </c>
      <c r="BZ169" s="39">
        <v>6</v>
      </c>
      <c r="CJ169" s="5"/>
      <c r="CK169" s="6"/>
      <c r="CL169" s="6"/>
      <c r="CM169" s="139" t="s">
        <v>107</v>
      </c>
      <c r="CN169" s="139">
        <v>-0.16669744047775928</v>
      </c>
      <c r="CO169" s="83"/>
      <c r="CP169" s="83"/>
      <c r="CQ169" s="83"/>
      <c r="CR169" s="6"/>
      <c r="CS169" s="139" t="s">
        <v>107</v>
      </c>
      <c r="CT169" s="139">
        <v>-0.11314010333611753</v>
      </c>
      <c r="CU169" s="6"/>
      <c r="CV169" s="6"/>
      <c r="CW169" s="6"/>
      <c r="CX169" s="6"/>
      <c r="CY169" s="6"/>
      <c r="CZ169" s="7"/>
      <c r="FJ169" s="100"/>
      <c r="FK169" s="89"/>
      <c r="FL169" s="89">
        <v>1110</v>
      </c>
      <c r="FM169" s="89">
        <v>345000</v>
      </c>
      <c r="FN169" s="145">
        <f t="shared" si="25"/>
        <v>-768.56</v>
      </c>
      <c r="FO169" s="145">
        <f t="shared" si="26"/>
        <v>590684.47359999991</v>
      </c>
      <c r="FP169" s="89">
        <f t="shared" si="22"/>
        <v>-110982.90000000002</v>
      </c>
      <c r="FQ169" s="89">
        <f t="shared" si="23"/>
        <v>12317204092.410006</v>
      </c>
      <c r="FR169" s="89">
        <f t="shared" si="24"/>
        <v>85297017.624000013</v>
      </c>
      <c r="FS169" s="89"/>
      <c r="FT169" s="89"/>
      <c r="FU169" s="89"/>
      <c r="FV169" s="139"/>
      <c r="FW169" s="139"/>
      <c r="FX169" s="139"/>
      <c r="FY169" s="139"/>
      <c r="GA169" s="139"/>
      <c r="GB169" s="139"/>
      <c r="GS169" s="139">
        <v>144</v>
      </c>
      <c r="GT169" s="139">
        <v>309190.27441533096</v>
      </c>
      <c r="GU169" s="139">
        <v>113809.72558466904</v>
      </c>
      <c r="GV169" s="139">
        <v>0.78107620306291925</v>
      </c>
      <c r="HC169" s="139">
        <v>144</v>
      </c>
      <c r="HD169" s="139">
        <v>583348.37292064121</v>
      </c>
      <c r="HE169" s="139">
        <v>155651.62707935879</v>
      </c>
      <c r="HF169" s="139">
        <v>0.95292359344551436</v>
      </c>
      <c r="HM169" s="139">
        <v>144</v>
      </c>
      <c r="HN169" s="139">
        <v>471049.95863004687</v>
      </c>
      <c r="HO169" s="139">
        <v>-67049.958630046865</v>
      </c>
      <c r="HP169" s="139">
        <v>-0.4994791204080446</v>
      </c>
      <c r="HW169" s="139">
        <v>144</v>
      </c>
      <c r="HX169" s="139">
        <v>666209.14736012788</v>
      </c>
      <c r="HY169" s="139">
        <v>-143209.14736012788</v>
      </c>
      <c r="HZ169" s="139">
        <v>-0.85488186250210163</v>
      </c>
      <c r="JK169" s="139">
        <v>144</v>
      </c>
      <c r="JL169" s="139">
        <v>350329.29416428984</v>
      </c>
      <c r="JM169" s="139">
        <v>59670.705835710163</v>
      </c>
      <c r="JN169" s="139">
        <v>0.4362068624090728</v>
      </c>
    </row>
    <row r="170" spans="2:284" ht="16" thickTop="1">
      <c r="B170" s="26">
        <v>763000</v>
      </c>
      <c r="C170" s="6">
        <v>3</v>
      </c>
      <c r="D170" s="6">
        <v>2</v>
      </c>
      <c r="E170" s="6">
        <v>1360</v>
      </c>
      <c r="F170" s="6">
        <v>8752</v>
      </c>
      <c r="G170" s="27">
        <v>6</v>
      </c>
      <c r="I170" s="55">
        <v>347000</v>
      </c>
      <c r="J170" s="6">
        <v>3</v>
      </c>
      <c r="K170" s="6">
        <v>1</v>
      </c>
      <c r="L170" s="6">
        <v>1010</v>
      </c>
      <c r="M170" s="6">
        <v>7200</v>
      </c>
      <c r="N170" s="27">
        <v>7</v>
      </c>
      <c r="P170" s="26">
        <v>337000</v>
      </c>
      <c r="Q170" s="57">
        <v>3</v>
      </c>
      <c r="R170" s="6">
        <v>2</v>
      </c>
      <c r="S170" s="6">
        <v>1460</v>
      </c>
      <c r="T170" s="6">
        <v>941</v>
      </c>
      <c r="U170" s="27">
        <v>8</v>
      </c>
      <c r="W170" s="38">
        <v>447500</v>
      </c>
      <c r="X170" s="34">
        <v>3</v>
      </c>
      <c r="Y170" s="59">
        <v>1</v>
      </c>
      <c r="Z170" s="34">
        <v>1950</v>
      </c>
      <c r="AA170" s="34">
        <v>6504</v>
      </c>
      <c r="AB170" s="39">
        <v>8</v>
      </c>
      <c r="AD170" s="38">
        <v>352000</v>
      </c>
      <c r="AE170" s="34">
        <v>4</v>
      </c>
      <c r="AF170" s="34">
        <v>1</v>
      </c>
      <c r="AG170" s="34">
        <v>1850</v>
      </c>
      <c r="AH170" s="34">
        <v>5712</v>
      </c>
      <c r="AI170" s="62">
        <v>7</v>
      </c>
      <c r="AK170" s="38">
        <v>600000</v>
      </c>
      <c r="AL170" s="34">
        <v>2</v>
      </c>
      <c r="AM170" s="34">
        <v>1</v>
      </c>
      <c r="AN170" s="59">
        <v>1410</v>
      </c>
      <c r="AO170" s="34">
        <v>4500</v>
      </c>
      <c r="AP170" s="39">
        <v>7</v>
      </c>
      <c r="AS170" s="38">
        <v>404500</v>
      </c>
      <c r="AT170" s="34">
        <v>2</v>
      </c>
      <c r="AU170" s="34">
        <v>1</v>
      </c>
      <c r="AV170" s="34">
        <v>800</v>
      </c>
      <c r="AW170" s="59">
        <v>5080</v>
      </c>
      <c r="AX170" s="39">
        <v>7</v>
      </c>
      <c r="BN170" s="38">
        <v>313000</v>
      </c>
      <c r="BO170" s="34">
        <v>3</v>
      </c>
      <c r="BP170" s="59">
        <v>1</v>
      </c>
      <c r="BQ170" s="34">
        <v>1550</v>
      </c>
      <c r="BR170" s="34">
        <v>7260</v>
      </c>
      <c r="BS170" s="39">
        <v>6</v>
      </c>
      <c r="BU170" s="38">
        <v>313000</v>
      </c>
      <c r="BV170" s="34">
        <v>3</v>
      </c>
      <c r="BW170" s="59">
        <v>1</v>
      </c>
      <c r="BX170" s="34">
        <v>1550</v>
      </c>
      <c r="BY170" s="34">
        <v>7260</v>
      </c>
      <c r="BZ170" s="39">
        <v>6</v>
      </c>
      <c r="CJ170" s="5"/>
      <c r="CK170" s="6"/>
      <c r="CL170" s="6"/>
      <c r="CM170" s="139" t="s">
        <v>108</v>
      </c>
      <c r="CN170" s="139">
        <v>702000</v>
      </c>
      <c r="CO170" s="83"/>
      <c r="CP170" s="83"/>
      <c r="CQ170" s="83"/>
      <c r="CR170" s="6"/>
      <c r="CS170" s="139" t="s">
        <v>108</v>
      </c>
      <c r="CT170" s="139">
        <v>2920</v>
      </c>
      <c r="CU170" s="6"/>
      <c r="CV170" s="6"/>
      <c r="CW170" s="6"/>
      <c r="CX170" s="6"/>
      <c r="CY170" s="6"/>
      <c r="CZ170" s="7"/>
      <c r="DI170" s="2"/>
      <c r="DJ170" s="3"/>
      <c r="DK170" s="3"/>
      <c r="DL170" s="3"/>
      <c r="DM170" s="3"/>
      <c r="DN170" s="3"/>
      <c r="DO170" s="3"/>
      <c r="DP170" s="3"/>
      <c r="DQ170" s="3"/>
      <c r="DR170" s="3"/>
      <c r="DS170" s="3"/>
      <c r="DT170" s="3"/>
      <c r="DU170" s="3"/>
      <c r="DV170" s="3"/>
      <c r="DW170" s="3"/>
      <c r="DX170" s="3"/>
      <c r="DY170" s="3"/>
      <c r="DZ170" s="3"/>
      <c r="EA170" s="3"/>
      <c r="EB170" s="3"/>
      <c r="EC170" s="3"/>
      <c r="ED170" s="3"/>
      <c r="EE170" s="3"/>
      <c r="EF170" s="3"/>
      <c r="EG170" s="3"/>
      <c r="EH170" s="3"/>
      <c r="EI170" s="3"/>
      <c r="EJ170" s="3"/>
      <c r="EK170" s="3"/>
      <c r="EL170" s="3"/>
      <c r="EM170" s="3"/>
      <c r="EN170" s="3"/>
      <c r="EO170" s="3"/>
      <c r="EP170" s="3"/>
      <c r="EQ170" s="3"/>
      <c r="ER170" s="3"/>
      <c r="ES170" s="3"/>
      <c r="ET170" s="3"/>
      <c r="EU170" s="3"/>
      <c r="EV170" s="3"/>
      <c r="EW170" s="3"/>
      <c r="EX170" s="3"/>
      <c r="EY170" s="3"/>
      <c r="EZ170" s="3"/>
      <c r="FA170" s="3"/>
      <c r="FB170" s="3"/>
      <c r="FC170" s="3"/>
      <c r="FD170" s="3"/>
      <c r="FE170" s="3"/>
      <c r="FF170" s="3"/>
      <c r="FG170" s="3"/>
      <c r="FH170" s="4"/>
      <c r="FJ170" s="100"/>
      <c r="FK170" s="89"/>
      <c r="FL170" s="89">
        <v>1010</v>
      </c>
      <c r="FM170" s="89">
        <v>347000</v>
      </c>
      <c r="FN170" s="145">
        <f t="shared" si="25"/>
        <v>-868.56</v>
      </c>
      <c r="FO170" s="145">
        <f t="shared" si="26"/>
        <v>754396.47359999991</v>
      </c>
      <c r="FP170" s="89">
        <f t="shared" si="22"/>
        <v>-108982.90000000002</v>
      </c>
      <c r="FQ170" s="89">
        <f t="shared" si="23"/>
        <v>11877272492.410006</v>
      </c>
      <c r="FR170" s="89">
        <f t="shared" si="24"/>
        <v>94658187.624000013</v>
      </c>
      <c r="FS170" s="89"/>
      <c r="FT170" s="89"/>
      <c r="FU170" s="89"/>
      <c r="FV170" s="139"/>
      <c r="FW170" s="139"/>
      <c r="FX170" s="139"/>
      <c r="FY170" s="139"/>
      <c r="GA170" s="139"/>
      <c r="GB170" s="139"/>
      <c r="GS170" s="139">
        <v>145</v>
      </c>
      <c r="GT170" s="139">
        <v>313131.23301550804</v>
      </c>
      <c r="GU170" s="139">
        <v>111868.76698449196</v>
      </c>
      <c r="GV170" s="139">
        <v>0.76775540322845537</v>
      </c>
      <c r="HC170" s="139">
        <v>145</v>
      </c>
      <c r="HD170" s="139">
        <v>624803.83919760014</v>
      </c>
      <c r="HE170" s="139">
        <v>115196.16080239986</v>
      </c>
      <c r="HF170" s="139">
        <v>0.70524890463870626</v>
      </c>
      <c r="HM170" s="139">
        <v>145</v>
      </c>
      <c r="HN170" s="139">
        <v>287904.70584367961</v>
      </c>
      <c r="HO170" s="139">
        <v>116595.29415632039</v>
      </c>
      <c r="HP170" s="139">
        <v>0.86856004326926795</v>
      </c>
      <c r="HW170" s="139">
        <v>145</v>
      </c>
      <c r="HX170" s="139">
        <v>523888.22471456113</v>
      </c>
      <c r="HY170" s="139">
        <v>1111.7752854388673</v>
      </c>
      <c r="HZ170" s="139">
        <v>6.6367026423928277E-3</v>
      </c>
      <c r="JK170" s="139">
        <v>145</v>
      </c>
      <c r="JL170" s="139">
        <v>398890.41906438378</v>
      </c>
      <c r="JM170" s="139">
        <v>11109.580935616221</v>
      </c>
      <c r="JN170" s="139">
        <v>8.1213643692222767E-2</v>
      </c>
    </row>
    <row r="171" spans="2:284">
      <c r="B171" s="26">
        <v>900000</v>
      </c>
      <c r="C171" s="6">
        <v>3</v>
      </c>
      <c r="D171" s="6">
        <v>1</v>
      </c>
      <c r="E171" s="6">
        <v>2160</v>
      </c>
      <c r="F171" s="6">
        <v>2260</v>
      </c>
      <c r="G171" s="27">
        <v>8</v>
      </c>
      <c r="I171" s="55">
        <v>347000</v>
      </c>
      <c r="J171" s="6">
        <v>3</v>
      </c>
      <c r="K171" s="6">
        <v>1</v>
      </c>
      <c r="L171" s="6">
        <v>940</v>
      </c>
      <c r="M171" s="6">
        <v>9198</v>
      </c>
      <c r="N171" s="27">
        <v>7</v>
      </c>
      <c r="P171" s="26">
        <v>337000</v>
      </c>
      <c r="Q171" s="57">
        <v>3</v>
      </c>
      <c r="R171" s="6">
        <v>2</v>
      </c>
      <c r="S171" s="6">
        <v>2235</v>
      </c>
      <c r="T171" s="6">
        <v>43560</v>
      </c>
      <c r="U171" s="27">
        <v>7</v>
      </c>
      <c r="W171" s="38">
        <v>450000</v>
      </c>
      <c r="X171" s="34">
        <v>2</v>
      </c>
      <c r="Y171" s="59">
        <v>1</v>
      </c>
      <c r="Z171" s="34">
        <v>810</v>
      </c>
      <c r="AA171" s="34">
        <v>4368</v>
      </c>
      <c r="AB171" s="39">
        <v>6</v>
      </c>
      <c r="AD171" s="38">
        <v>352500</v>
      </c>
      <c r="AE171" s="34">
        <v>3</v>
      </c>
      <c r="AF171" s="34">
        <v>1</v>
      </c>
      <c r="AG171" s="34">
        <v>1170</v>
      </c>
      <c r="AH171" s="34">
        <v>8182</v>
      </c>
      <c r="AI171" s="62">
        <v>7</v>
      </c>
      <c r="AK171" s="38">
        <v>367500</v>
      </c>
      <c r="AL171" s="34">
        <v>3</v>
      </c>
      <c r="AM171" s="34">
        <v>1</v>
      </c>
      <c r="AN171" s="59">
        <v>1410</v>
      </c>
      <c r="AO171" s="34">
        <v>9647</v>
      </c>
      <c r="AP171" s="39">
        <v>8</v>
      </c>
      <c r="AS171" s="38">
        <v>325000</v>
      </c>
      <c r="AT171" s="34">
        <v>4</v>
      </c>
      <c r="AU171" s="34">
        <v>2</v>
      </c>
      <c r="AV171" s="34">
        <v>2240</v>
      </c>
      <c r="AW171" s="59">
        <v>5105</v>
      </c>
      <c r="AX171" s="39">
        <v>8</v>
      </c>
      <c r="BN171" s="38">
        <v>315000</v>
      </c>
      <c r="BO171" s="34">
        <v>2</v>
      </c>
      <c r="BP171" s="59">
        <v>1</v>
      </c>
      <c r="BQ171" s="34">
        <v>2080</v>
      </c>
      <c r="BR171" s="34">
        <v>14659</v>
      </c>
      <c r="BS171" s="39">
        <v>7</v>
      </c>
      <c r="BU171" s="38">
        <v>315000</v>
      </c>
      <c r="BV171" s="34">
        <v>2</v>
      </c>
      <c r="BW171" s="59">
        <v>1</v>
      </c>
      <c r="BX171" s="34">
        <v>2080</v>
      </c>
      <c r="BY171" s="34">
        <v>14659</v>
      </c>
      <c r="BZ171" s="39">
        <v>7</v>
      </c>
      <c r="CJ171" s="5"/>
      <c r="CK171" s="6"/>
      <c r="CL171" s="6"/>
      <c r="CM171" s="139" t="s">
        <v>109</v>
      </c>
      <c r="CN171" s="139">
        <v>248000</v>
      </c>
      <c r="CO171" s="83"/>
      <c r="CP171" s="83"/>
      <c r="CQ171" s="83"/>
      <c r="CR171" s="6"/>
      <c r="CS171" s="139" t="s">
        <v>109</v>
      </c>
      <c r="CT171" s="139">
        <v>1290</v>
      </c>
      <c r="CU171" s="6"/>
      <c r="CV171" s="6"/>
      <c r="CW171" s="6"/>
      <c r="CX171" s="6"/>
      <c r="CY171" s="6"/>
      <c r="CZ171" s="7"/>
      <c r="DI171" s="5"/>
      <c r="DJ171" s="6"/>
      <c r="DK171" s="6"/>
      <c r="DL171" s="6"/>
      <c r="DM171" s="6"/>
      <c r="DN171" s="6"/>
      <c r="DO171" s="6"/>
      <c r="DP171" s="6"/>
      <c r="DQ171" s="6"/>
      <c r="DR171" s="6"/>
      <c r="DS171" s="6"/>
      <c r="DT171" s="6"/>
      <c r="DU171" s="6"/>
      <c r="DV171" s="6"/>
      <c r="DW171" s="6"/>
      <c r="DX171" s="6"/>
      <c r="DY171" s="6"/>
      <c r="DZ171" s="6"/>
      <c r="EA171" s="6"/>
      <c r="EB171" s="6"/>
      <c r="EC171" s="6"/>
      <c r="ED171" s="6"/>
      <c r="EE171" s="6"/>
      <c r="EF171" s="6"/>
      <c r="EG171" s="6"/>
      <c r="EH171" s="6"/>
      <c r="EI171" s="6"/>
      <c r="EJ171" s="6"/>
      <c r="EK171" s="6"/>
      <c r="EL171" s="6"/>
      <c r="EM171" s="6"/>
      <c r="EN171" s="6"/>
      <c r="EO171" s="6"/>
      <c r="EP171" s="6"/>
      <c r="EQ171" s="6"/>
      <c r="ER171" s="6"/>
      <c r="ES171" s="6"/>
      <c r="ET171" s="6"/>
      <c r="EU171" s="6"/>
      <c r="EV171" s="6"/>
      <c r="EW171" s="6"/>
      <c r="EX171" s="6"/>
      <c r="EY171" s="6"/>
      <c r="EZ171" s="6"/>
      <c r="FA171" s="6"/>
      <c r="FB171" s="6"/>
      <c r="FC171" s="6"/>
      <c r="FD171" s="6"/>
      <c r="FE171" s="6"/>
      <c r="FF171" s="6"/>
      <c r="FG171" s="6"/>
      <c r="FH171" s="7"/>
      <c r="FJ171" s="100"/>
      <c r="FK171" s="89"/>
      <c r="FL171" s="89">
        <v>940</v>
      </c>
      <c r="FM171" s="89">
        <v>347000</v>
      </c>
      <c r="FN171" s="145">
        <f t="shared" si="25"/>
        <v>-938.56</v>
      </c>
      <c r="FO171" s="145">
        <f t="shared" si="26"/>
        <v>880894.87359999993</v>
      </c>
      <c r="FP171" s="89">
        <f t="shared" si="22"/>
        <v>-108982.90000000002</v>
      </c>
      <c r="FQ171" s="89">
        <f t="shared" si="23"/>
        <v>11877272492.410006</v>
      </c>
      <c r="FR171" s="89">
        <f t="shared" si="24"/>
        <v>102286990.62400001</v>
      </c>
      <c r="FS171" s="89"/>
      <c r="FT171" s="89"/>
      <c r="FU171" s="89"/>
      <c r="FV171" s="139"/>
      <c r="FW171" s="139"/>
      <c r="FX171" s="139"/>
      <c r="FY171" s="139"/>
      <c r="GA171" s="139"/>
      <c r="GB171" s="139"/>
      <c r="GS171" s="139">
        <v>146</v>
      </c>
      <c r="GT171" s="139">
        <v>348599.86041710177</v>
      </c>
      <c r="GU171" s="139">
        <v>76400.139582898235</v>
      </c>
      <c r="GV171" s="139">
        <v>0.52433419580203033</v>
      </c>
      <c r="HC171" s="139">
        <v>146</v>
      </c>
      <c r="HD171" s="139">
        <v>512044.97092427185</v>
      </c>
      <c r="HE171" s="139">
        <v>237905.02907572815</v>
      </c>
      <c r="HF171" s="139">
        <v>1.4564917788492955</v>
      </c>
      <c r="HM171" s="139">
        <v>146</v>
      </c>
      <c r="HN171" s="139">
        <v>359376.02400421316</v>
      </c>
      <c r="HO171" s="139">
        <v>45623.975995786837</v>
      </c>
      <c r="HP171" s="139">
        <v>0.33986931335228804</v>
      </c>
      <c r="HW171" s="139">
        <v>146</v>
      </c>
      <c r="HX171" s="139">
        <v>559877.42354447464</v>
      </c>
      <c r="HY171" s="139">
        <v>-34877.423544474645</v>
      </c>
      <c r="HZ171" s="139">
        <v>-0.20819952739468994</v>
      </c>
      <c r="JK171" s="139">
        <v>146</v>
      </c>
      <c r="JL171" s="139">
        <v>347162.26427950111</v>
      </c>
      <c r="JM171" s="139">
        <v>63337.735720498895</v>
      </c>
      <c r="JN171" s="139">
        <v>0.46301371139805725</v>
      </c>
    </row>
    <row r="172" spans="2:284">
      <c r="B172" s="26">
        <v>410500</v>
      </c>
      <c r="C172" s="6">
        <v>3</v>
      </c>
      <c r="D172" s="6">
        <v>1</v>
      </c>
      <c r="E172" s="6">
        <v>1150</v>
      </c>
      <c r="F172" s="6">
        <v>6800</v>
      </c>
      <c r="G172" s="27">
        <v>7</v>
      </c>
      <c r="I172" s="55">
        <v>350000</v>
      </c>
      <c r="J172" s="6">
        <v>2</v>
      </c>
      <c r="K172" s="6">
        <v>1</v>
      </c>
      <c r="L172" s="6">
        <v>1430</v>
      </c>
      <c r="M172" s="6">
        <v>7921</v>
      </c>
      <c r="N172" s="27">
        <v>7</v>
      </c>
      <c r="P172" s="26">
        <v>339950</v>
      </c>
      <c r="Q172" s="57">
        <v>3</v>
      </c>
      <c r="R172" s="6">
        <v>2</v>
      </c>
      <c r="S172" s="6">
        <v>2390</v>
      </c>
      <c r="T172" s="6">
        <v>34041</v>
      </c>
      <c r="U172" s="27">
        <v>8</v>
      </c>
      <c r="W172" s="38">
        <v>450000</v>
      </c>
      <c r="X172" s="34">
        <v>3</v>
      </c>
      <c r="Y172" s="59">
        <v>1</v>
      </c>
      <c r="Z172" s="34">
        <v>1520</v>
      </c>
      <c r="AA172" s="34">
        <v>7903</v>
      </c>
      <c r="AB172" s="39">
        <v>7</v>
      </c>
      <c r="AD172" s="38">
        <v>354800</v>
      </c>
      <c r="AE172" s="34">
        <v>3</v>
      </c>
      <c r="AF172" s="34">
        <v>2</v>
      </c>
      <c r="AG172" s="34">
        <v>1370</v>
      </c>
      <c r="AH172" s="34">
        <v>78408</v>
      </c>
      <c r="AI172" s="62">
        <v>7</v>
      </c>
      <c r="AK172" s="38">
        <v>240000</v>
      </c>
      <c r="AL172" s="34">
        <v>4</v>
      </c>
      <c r="AM172" s="34">
        <v>1</v>
      </c>
      <c r="AN172" s="59">
        <v>1420</v>
      </c>
      <c r="AO172" s="34">
        <v>5382</v>
      </c>
      <c r="AP172" s="39">
        <v>5</v>
      </c>
      <c r="AS172" s="38">
        <v>440000</v>
      </c>
      <c r="AT172" s="34">
        <v>3</v>
      </c>
      <c r="AU172" s="34">
        <v>1</v>
      </c>
      <c r="AV172" s="34">
        <v>1570</v>
      </c>
      <c r="AW172" s="59">
        <v>5120</v>
      </c>
      <c r="AX172" s="39">
        <v>7</v>
      </c>
      <c r="BN172" s="38">
        <v>315000</v>
      </c>
      <c r="BO172" s="34">
        <v>3</v>
      </c>
      <c r="BP172" s="59">
        <v>1</v>
      </c>
      <c r="BQ172" s="34">
        <v>1480</v>
      </c>
      <c r="BR172" s="34">
        <v>7500</v>
      </c>
      <c r="BS172" s="39">
        <v>7</v>
      </c>
      <c r="BU172" s="38">
        <v>315000</v>
      </c>
      <c r="BV172" s="34">
        <v>3</v>
      </c>
      <c r="BW172" s="59">
        <v>1</v>
      </c>
      <c r="BX172" s="34">
        <v>1480</v>
      </c>
      <c r="BY172" s="34">
        <v>7500</v>
      </c>
      <c r="BZ172" s="39">
        <v>7</v>
      </c>
      <c r="CJ172" s="5"/>
      <c r="CK172" s="6"/>
      <c r="CL172" s="6"/>
      <c r="CM172" s="139" t="s">
        <v>110</v>
      </c>
      <c r="CN172" s="139">
        <v>950000</v>
      </c>
      <c r="CO172" s="83"/>
      <c r="CP172" s="83"/>
      <c r="CQ172" s="83"/>
      <c r="CR172" s="6"/>
      <c r="CS172" s="139" t="s">
        <v>110</v>
      </c>
      <c r="CT172" s="139">
        <v>4210</v>
      </c>
      <c r="CU172" s="6"/>
      <c r="CV172" s="6"/>
      <c r="CW172" s="6"/>
      <c r="CX172" s="6"/>
      <c r="CY172" s="6"/>
      <c r="CZ172" s="7"/>
      <c r="DI172" s="5"/>
      <c r="DJ172" s="6"/>
      <c r="DK172" s="6"/>
      <c r="DL172" s="6"/>
      <c r="DM172" s="6"/>
      <c r="DN172" s="6"/>
      <c r="DO172" s="6"/>
      <c r="DP172" s="6"/>
      <c r="DQ172" s="6"/>
      <c r="DR172" s="6"/>
      <c r="DS172" s="6"/>
      <c r="DT172" s="6"/>
      <c r="DU172" s="6"/>
      <c r="DV172" s="6"/>
      <c r="DW172" s="6"/>
      <c r="DX172" s="6"/>
      <c r="DY172" s="6"/>
      <c r="DZ172" s="6"/>
      <c r="EA172" s="6"/>
      <c r="EB172" s="6"/>
      <c r="EC172" s="6"/>
      <c r="ED172" s="6"/>
      <c r="EE172" s="6"/>
      <c r="EF172" s="6"/>
      <c r="EG172" s="6"/>
      <c r="EH172" s="6"/>
      <c r="EI172" s="6"/>
      <c r="EJ172" s="6"/>
      <c r="EK172" s="6"/>
      <c r="EL172" s="6"/>
      <c r="EM172" s="6"/>
      <c r="EN172" s="6"/>
      <c r="EO172" s="6"/>
      <c r="EP172" s="6"/>
      <c r="EQ172" s="6"/>
      <c r="ER172" s="6"/>
      <c r="ES172" s="6"/>
      <c r="ET172" s="6"/>
      <c r="EU172" s="6"/>
      <c r="EV172" s="6"/>
      <c r="EW172" s="6"/>
      <c r="EX172" s="6"/>
      <c r="EY172" s="6"/>
      <c r="EZ172" s="6"/>
      <c r="FA172" s="6"/>
      <c r="FB172" s="6"/>
      <c r="FC172" s="6"/>
      <c r="FD172" s="6"/>
      <c r="FE172" s="6"/>
      <c r="FF172" s="6"/>
      <c r="FG172" s="6"/>
      <c r="FH172" s="7"/>
      <c r="FJ172" s="100"/>
      <c r="FK172" s="89"/>
      <c r="FL172" s="89">
        <v>1430</v>
      </c>
      <c r="FM172" s="89">
        <v>350000</v>
      </c>
      <c r="FN172" s="145">
        <f t="shared" si="25"/>
        <v>-448.55999999999995</v>
      </c>
      <c r="FO172" s="145">
        <f t="shared" si="26"/>
        <v>201206.07359999995</v>
      </c>
      <c r="FP172" s="89">
        <f t="shared" si="22"/>
        <v>-105982.90000000002</v>
      </c>
      <c r="FQ172" s="89">
        <f t="shared" si="23"/>
        <v>11232375092.410006</v>
      </c>
      <c r="FR172" s="89">
        <f t="shared" si="24"/>
        <v>47539689.624000005</v>
      </c>
      <c r="FS172" s="89"/>
      <c r="FT172" s="89"/>
      <c r="FU172" s="89"/>
      <c r="FV172" s="139"/>
      <c r="FW172" s="139"/>
      <c r="FX172" s="139"/>
      <c r="FY172" s="139"/>
      <c r="GA172" s="139"/>
      <c r="GB172" s="139"/>
      <c r="GS172" s="139">
        <v>147</v>
      </c>
      <c r="GT172" s="139">
        <v>324954.10881603928</v>
      </c>
      <c r="GU172" s="139">
        <v>100045.89118396072</v>
      </c>
      <c r="GV172" s="139">
        <v>0.68661500075298032</v>
      </c>
      <c r="HC172" s="139">
        <v>147</v>
      </c>
      <c r="HD172" s="139">
        <v>560133.31180554419</v>
      </c>
      <c r="HE172" s="139">
        <v>204866.68819445581</v>
      </c>
      <c r="HF172" s="139">
        <v>1.2542258912077335</v>
      </c>
      <c r="HM172" s="139">
        <v>147</v>
      </c>
      <c r="HN172" s="139">
        <v>344486.16605410201</v>
      </c>
      <c r="HO172" s="139">
        <v>65513.83394589799</v>
      </c>
      <c r="HP172" s="139">
        <v>0.48803597828309275</v>
      </c>
      <c r="HW172" s="139">
        <v>147</v>
      </c>
      <c r="HX172" s="139">
        <v>473176.17181786493</v>
      </c>
      <c r="HY172" s="139">
        <v>52823.828182135068</v>
      </c>
      <c r="HZ172" s="139">
        <v>0.31532994542084331</v>
      </c>
      <c r="JK172" s="139">
        <v>147</v>
      </c>
      <c r="JL172" s="139">
        <v>322881.70182945416</v>
      </c>
      <c r="JM172" s="139">
        <v>89251.298170545837</v>
      </c>
      <c r="JN172" s="139">
        <v>0.65244793396781631</v>
      </c>
    </row>
    <row r="173" spans="2:284">
      <c r="B173" s="26">
        <v>550000</v>
      </c>
      <c r="C173" s="6">
        <v>3</v>
      </c>
      <c r="D173" s="6">
        <v>2</v>
      </c>
      <c r="E173" s="6">
        <v>1980</v>
      </c>
      <c r="F173" s="6">
        <v>9061</v>
      </c>
      <c r="G173" s="27">
        <v>8</v>
      </c>
      <c r="I173" s="55">
        <v>350000</v>
      </c>
      <c r="J173" s="6">
        <v>3</v>
      </c>
      <c r="K173" s="6">
        <v>1</v>
      </c>
      <c r="L173" s="6">
        <v>1250</v>
      </c>
      <c r="M173" s="6">
        <v>219978</v>
      </c>
      <c r="N173" s="27">
        <v>6</v>
      </c>
      <c r="P173" s="26">
        <v>340000</v>
      </c>
      <c r="Q173" s="57">
        <v>3</v>
      </c>
      <c r="R173" s="6">
        <v>2</v>
      </c>
      <c r="S173" s="6">
        <v>1240</v>
      </c>
      <c r="T173" s="6">
        <v>1115</v>
      </c>
      <c r="U173" s="27">
        <v>8</v>
      </c>
      <c r="W173" s="38">
        <v>450000</v>
      </c>
      <c r="X173" s="34">
        <v>3</v>
      </c>
      <c r="Y173" s="59">
        <v>1</v>
      </c>
      <c r="Z173" s="34">
        <v>1350</v>
      </c>
      <c r="AA173" s="34">
        <v>7200</v>
      </c>
      <c r="AB173" s="39">
        <v>7</v>
      </c>
      <c r="AD173" s="38">
        <v>355000</v>
      </c>
      <c r="AE173" s="34">
        <v>3</v>
      </c>
      <c r="AF173" s="34">
        <v>1</v>
      </c>
      <c r="AG173" s="34">
        <v>1180</v>
      </c>
      <c r="AH173" s="34">
        <v>7573</v>
      </c>
      <c r="AI173" s="62">
        <v>7</v>
      </c>
      <c r="AK173" s="38">
        <v>268500</v>
      </c>
      <c r="AL173" s="34">
        <v>4</v>
      </c>
      <c r="AM173" s="34">
        <v>1</v>
      </c>
      <c r="AN173" s="59">
        <v>1420</v>
      </c>
      <c r="AO173" s="34">
        <v>7500</v>
      </c>
      <c r="AP173" s="39">
        <v>7</v>
      </c>
      <c r="AS173" s="38">
        <v>249000</v>
      </c>
      <c r="AT173" s="34">
        <v>3</v>
      </c>
      <c r="AU173" s="34">
        <v>1</v>
      </c>
      <c r="AV173" s="34">
        <v>1070</v>
      </c>
      <c r="AW173" s="59">
        <v>5150</v>
      </c>
      <c r="AX173" s="39">
        <v>6</v>
      </c>
      <c r="BN173" s="38">
        <v>317000</v>
      </c>
      <c r="BO173" s="34">
        <v>3</v>
      </c>
      <c r="BP173" s="59">
        <v>1</v>
      </c>
      <c r="BQ173" s="34">
        <v>1390</v>
      </c>
      <c r="BR173" s="34">
        <v>8300</v>
      </c>
      <c r="BS173" s="39">
        <v>7</v>
      </c>
      <c r="BU173" s="38">
        <v>317000</v>
      </c>
      <c r="BV173" s="34">
        <v>3</v>
      </c>
      <c r="BW173" s="59">
        <v>1</v>
      </c>
      <c r="BX173" s="34">
        <v>1390</v>
      </c>
      <c r="BY173" s="34">
        <v>8300</v>
      </c>
      <c r="BZ173" s="39">
        <v>7</v>
      </c>
      <c r="CJ173" s="5"/>
      <c r="CK173" s="6"/>
      <c r="CL173" s="6"/>
      <c r="CM173" s="139" t="s">
        <v>111</v>
      </c>
      <c r="CN173" s="139">
        <v>16640638</v>
      </c>
      <c r="CO173" s="83"/>
      <c r="CP173" s="83"/>
      <c r="CQ173" s="83"/>
      <c r="CR173" s="6"/>
      <c r="CS173" s="139" t="s">
        <v>111</v>
      </c>
      <c r="CT173" s="139">
        <v>72400</v>
      </c>
      <c r="CU173" s="6"/>
      <c r="CV173" s="6"/>
      <c r="CW173" s="6"/>
      <c r="CX173" s="6"/>
      <c r="CY173" s="6"/>
      <c r="CZ173" s="7"/>
      <c r="DI173" s="5"/>
      <c r="DJ173" s="6"/>
      <c r="DK173" s="6"/>
      <c r="DL173" s="6"/>
      <c r="DM173" s="6"/>
      <c r="DN173" s="6"/>
      <c r="DO173" s="6"/>
      <c r="DP173" s="6"/>
      <c r="DQ173" s="6"/>
      <c r="DR173" s="6"/>
      <c r="DS173" s="6"/>
      <c r="DT173" s="6"/>
      <c r="DU173" s="6"/>
      <c r="DV173" s="6"/>
      <c r="DW173" s="6"/>
      <c r="DX173" s="6"/>
      <c r="DY173" s="6"/>
      <c r="DZ173" s="6"/>
      <c r="EA173" s="6"/>
      <c r="EB173" s="6"/>
      <c r="EC173" s="6"/>
      <c r="ED173" s="6"/>
      <c r="EE173" s="6"/>
      <c r="EF173" s="6"/>
      <c r="EG173" s="6"/>
      <c r="EH173" s="6"/>
      <c r="EI173" s="6"/>
      <c r="EJ173" s="6"/>
      <c r="EK173" s="6"/>
      <c r="EL173" s="6"/>
      <c r="EM173" s="6"/>
      <c r="EN173" s="6"/>
      <c r="EO173" s="6"/>
      <c r="EP173" s="6"/>
      <c r="EQ173" s="6"/>
      <c r="ER173" s="6"/>
      <c r="ES173" s="6"/>
      <c r="ET173" s="6"/>
      <c r="EU173" s="6"/>
      <c r="EV173" s="6"/>
      <c r="EW173" s="6"/>
      <c r="EX173" s="6"/>
      <c r="EY173" s="6"/>
      <c r="EZ173" s="6"/>
      <c r="FA173" s="6"/>
      <c r="FB173" s="6"/>
      <c r="FC173" s="6"/>
      <c r="FD173" s="6"/>
      <c r="FE173" s="6"/>
      <c r="FF173" s="6"/>
      <c r="FG173" s="6"/>
      <c r="FH173" s="7"/>
      <c r="FJ173" s="100"/>
      <c r="FK173" s="89"/>
      <c r="FL173" s="89">
        <v>1250</v>
      </c>
      <c r="FM173" s="89">
        <v>350000</v>
      </c>
      <c r="FN173" s="145">
        <f t="shared" si="25"/>
        <v>-628.55999999999995</v>
      </c>
      <c r="FO173" s="145">
        <f t="shared" si="26"/>
        <v>395087.67359999992</v>
      </c>
      <c r="FP173" s="89">
        <f t="shared" si="22"/>
        <v>-105982.90000000002</v>
      </c>
      <c r="FQ173" s="89">
        <f t="shared" si="23"/>
        <v>11232375092.410006</v>
      </c>
      <c r="FR173" s="89">
        <f t="shared" si="24"/>
        <v>66616611.624000005</v>
      </c>
      <c r="FS173" s="89"/>
      <c r="FT173" s="89"/>
      <c r="FU173" s="89"/>
      <c r="FV173" s="139"/>
      <c r="FW173" s="139"/>
      <c r="FX173" s="139"/>
      <c r="FY173" s="139"/>
      <c r="GA173" s="139"/>
      <c r="GB173" s="139"/>
      <c r="GS173" s="139">
        <v>148</v>
      </c>
      <c r="GT173" s="139">
        <v>395891.36361922661</v>
      </c>
      <c r="GU173" s="139">
        <v>34108.636380773387</v>
      </c>
      <c r="GV173" s="139">
        <v>0.2340875883768673</v>
      </c>
      <c r="HC173" s="139">
        <v>148</v>
      </c>
      <c r="HD173" s="139">
        <v>468931.28599623457</v>
      </c>
      <c r="HE173" s="139">
        <v>303068.71400376543</v>
      </c>
      <c r="HF173" s="139">
        <v>1.8554340447860147</v>
      </c>
      <c r="HM173" s="139">
        <v>148</v>
      </c>
      <c r="HN173" s="139">
        <v>412979.51262461336</v>
      </c>
      <c r="HO173" s="139">
        <v>-2979.5126246133586</v>
      </c>
      <c r="HP173" s="139">
        <v>-2.2195455081453857E-2</v>
      </c>
      <c r="HW173" s="139">
        <v>148</v>
      </c>
      <c r="HX173" s="139">
        <v>661301.52933786693</v>
      </c>
      <c r="HY173" s="139">
        <v>-131301.52933786693</v>
      </c>
      <c r="HZ173" s="139">
        <v>-0.78379976432274867</v>
      </c>
      <c r="JK173" s="139">
        <v>148</v>
      </c>
      <c r="JL173" s="139">
        <v>398890.41906438378</v>
      </c>
      <c r="JM173" s="139">
        <v>15359.580935616221</v>
      </c>
      <c r="JN173" s="139">
        <v>0.11228214102729364</v>
      </c>
    </row>
    <row r="174" spans="2:284">
      <c r="B174" s="26">
        <v>525000</v>
      </c>
      <c r="C174" s="6">
        <v>2</v>
      </c>
      <c r="D174" s="6">
        <v>1</v>
      </c>
      <c r="E174" s="6">
        <v>1000</v>
      </c>
      <c r="F174" s="6">
        <v>4950</v>
      </c>
      <c r="G174" s="27">
        <v>7</v>
      </c>
      <c r="I174" s="55">
        <v>350000</v>
      </c>
      <c r="J174" s="6">
        <v>3</v>
      </c>
      <c r="K174" s="6">
        <v>1</v>
      </c>
      <c r="L174" s="6">
        <v>1180</v>
      </c>
      <c r="M174" s="6">
        <v>7455</v>
      </c>
      <c r="N174" s="27">
        <v>7</v>
      </c>
      <c r="P174" s="26">
        <v>340000</v>
      </c>
      <c r="Q174" s="57">
        <v>3</v>
      </c>
      <c r="R174" s="6">
        <v>1</v>
      </c>
      <c r="S174" s="6">
        <v>1740</v>
      </c>
      <c r="T174" s="6">
        <v>46580</v>
      </c>
      <c r="U174" s="27">
        <v>7</v>
      </c>
      <c r="W174" s="38">
        <v>450500</v>
      </c>
      <c r="X174" s="34">
        <v>2</v>
      </c>
      <c r="Y174" s="59">
        <v>1</v>
      </c>
      <c r="Z174" s="34">
        <v>1330</v>
      </c>
      <c r="AA174" s="34">
        <v>3698</v>
      </c>
      <c r="AB174" s="39">
        <v>7</v>
      </c>
      <c r="AD174" s="38">
        <v>355950</v>
      </c>
      <c r="AE174" s="34">
        <v>4</v>
      </c>
      <c r="AF174" s="34">
        <v>2</v>
      </c>
      <c r="AG174" s="34">
        <v>1960</v>
      </c>
      <c r="AH174" s="34">
        <v>8540</v>
      </c>
      <c r="AI174" s="62">
        <v>7</v>
      </c>
      <c r="AK174" s="38">
        <v>269000</v>
      </c>
      <c r="AL174" s="34">
        <v>3</v>
      </c>
      <c r="AM174" s="34">
        <v>2</v>
      </c>
      <c r="AN174" s="59">
        <v>1420</v>
      </c>
      <c r="AO174" s="34">
        <v>7297</v>
      </c>
      <c r="AP174" s="39">
        <v>7</v>
      </c>
      <c r="AS174" s="38">
        <v>247500</v>
      </c>
      <c r="AT174" s="34">
        <v>4</v>
      </c>
      <c r="AU174" s="34">
        <v>2</v>
      </c>
      <c r="AV174" s="34">
        <v>1710</v>
      </c>
      <c r="AW174" s="59">
        <v>5200</v>
      </c>
      <c r="AX174" s="39">
        <v>7</v>
      </c>
      <c r="BN174" s="38">
        <v>319950</v>
      </c>
      <c r="BO174" s="34">
        <v>2</v>
      </c>
      <c r="BP174" s="59">
        <v>1</v>
      </c>
      <c r="BQ174" s="34">
        <v>1240</v>
      </c>
      <c r="BR174" s="34">
        <v>5500</v>
      </c>
      <c r="BS174" s="39">
        <v>6</v>
      </c>
      <c r="BU174" s="38">
        <v>319950</v>
      </c>
      <c r="BV174" s="34">
        <v>2</v>
      </c>
      <c r="BW174" s="59">
        <v>1</v>
      </c>
      <c r="BX174" s="34">
        <v>1240</v>
      </c>
      <c r="BY174" s="34">
        <v>5500</v>
      </c>
      <c r="BZ174" s="39">
        <v>6</v>
      </c>
      <c r="CJ174" s="5"/>
      <c r="CK174" s="6"/>
      <c r="CL174" s="6"/>
      <c r="CM174" s="139" t="s">
        <v>112</v>
      </c>
      <c r="CN174" s="139">
        <v>26</v>
      </c>
      <c r="CO174" s="83"/>
      <c r="CP174" s="83"/>
      <c r="CQ174" s="83"/>
      <c r="CR174" s="6"/>
      <c r="CS174" s="139" t="s">
        <v>112</v>
      </c>
      <c r="CT174" s="139">
        <v>26</v>
      </c>
      <c r="CU174" s="6"/>
      <c r="CV174" s="6"/>
      <c r="CW174" s="6"/>
      <c r="CX174" s="6"/>
      <c r="CY174" s="6"/>
      <c r="CZ174" s="7"/>
      <c r="DI174" s="5"/>
      <c r="DJ174" s="6"/>
      <c r="DK174" s="6"/>
      <c r="DL174" s="6"/>
      <c r="DM174" s="6"/>
      <c r="DN174" s="6"/>
      <c r="DO174" s="6"/>
      <c r="DP174" s="6"/>
      <c r="DQ174" s="6"/>
      <c r="DR174" s="6"/>
      <c r="DS174" s="6"/>
      <c r="DT174" s="6"/>
      <c r="DU174" s="6"/>
      <c r="DV174" s="6"/>
      <c r="DW174" s="6"/>
      <c r="DX174" s="6"/>
      <c r="DY174" s="6"/>
      <c r="DZ174" s="6"/>
      <c r="EA174" s="6"/>
      <c r="EB174" s="6"/>
      <c r="EC174" s="6"/>
      <c r="ED174" s="6"/>
      <c r="EE174" s="6"/>
      <c r="EF174" s="6"/>
      <c r="EG174" s="6"/>
      <c r="EH174" s="6"/>
      <c r="EI174" s="6"/>
      <c r="EJ174" s="6"/>
      <c r="EK174" s="6"/>
      <c r="EL174" s="6"/>
      <c r="EM174" s="6"/>
      <c r="EN174" s="6"/>
      <c r="EO174" s="6"/>
      <c r="EP174" s="6"/>
      <c r="EQ174" s="6"/>
      <c r="ER174" s="6"/>
      <c r="ES174" s="6"/>
      <c r="ET174" s="6"/>
      <c r="EU174" s="6"/>
      <c r="EV174" s="6"/>
      <c r="EW174" s="6"/>
      <c r="EX174" s="6"/>
      <c r="EY174" s="6"/>
      <c r="EZ174" s="6"/>
      <c r="FA174" s="6"/>
      <c r="FB174" s="6"/>
      <c r="FC174" s="6"/>
      <c r="FD174" s="6"/>
      <c r="FE174" s="6"/>
      <c r="FF174" s="6"/>
      <c r="FG174" s="6"/>
      <c r="FH174" s="7"/>
      <c r="FJ174" s="100"/>
      <c r="FK174" s="89"/>
      <c r="FL174" s="89">
        <v>1180</v>
      </c>
      <c r="FM174" s="89">
        <v>350000</v>
      </c>
      <c r="FN174" s="145">
        <f t="shared" si="25"/>
        <v>-698.56</v>
      </c>
      <c r="FO174" s="145">
        <f t="shared" si="26"/>
        <v>487986.07359999995</v>
      </c>
      <c r="FP174" s="89">
        <f t="shared" si="22"/>
        <v>-105982.90000000002</v>
      </c>
      <c r="FQ174" s="89">
        <f t="shared" si="23"/>
        <v>11232375092.410006</v>
      </c>
      <c r="FR174" s="89">
        <f t="shared" si="24"/>
        <v>74035414.624000013</v>
      </c>
      <c r="FS174" s="89"/>
      <c r="FT174" s="89"/>
      <c r="FU174" s="89"/>
      <c r="FV174" s="139"/>
      <c r="FW174" s="139"/>
      <c r="FX174" s="139"/>
      <c r="FY174" s="139"/>
      <c r="GA174" s="139"/>
      <c r="GB174" s="139"/>
      <c r="GS174" s="139">
        <v>149</v>
      </c>
      <c r="GT174" s="139">
        <v>319042.67091577372</v>
      </c>
      <c r="GU174" s="139">
        <v>116957.32908422628</v>
      </c>
      <c r="GV174" s="139">
        <v>0.80267820743953733</v>
      </c>
      <c r="HC174" s="139">
        <v>149</v>
      </c>
      <c r="HD174" s="139">
        <v>686157.92928749928</v>
      </c>
      <c r="HE174" s="139">
        <v>93842.070712500717</v>
      </c>
      <c r="HF174" s="139">
        <v>0.57451582689933189</v>
      </c>
      <c r="HM174" s="139">
        <v>149</v>
      </c>
      <c r="HN174" s="139">
        <v>340019.20866906864</v>
      </c>
      <c r="HO174" s="139">
        <v>70480.791330931359</v>
      </c>
      <c r="HP174" s="139">
        <v>0.52503662013984931</v>
      </c>
      <c r="HW174" s="139">
        <v>149</v>
      </c>
      <c r="HX174" s="139">
        <v>497714.26192916959</v>
      </c>
      <c r="HY174" s="139">
        <v>32285.738070830412</v>
      </c>
      <c r="HZ174" s="139">
        <v>0.19272855402762495</v>
      </c>
      <c r="JK174" s="139">
        <v>149</v>
      </c>
      <c r="JL174" s="139">
        <v>452729.92710579227</v>
      </c>
      <c r="JM174" s="139">
        <v>-33729.927105792274</v>
      </c>
      <c r="JN174" s="139">
        <v>-0.24657368244669228</v>
      </c>
    </row>
    <row r="175" spans="2:284">
      <c r="B175" s="26">
        <v>485000</v>
      </c>
      <c r="C175" s="6">
        <v>3</v>
      </c>
      <c r="D175" s="6">
        <v>2</v>
      </c>
      <c r="E175" s="6">
        <v>1500</v>
      </c>
      <c r="F175" s="6">
        <v>5412</v>
      </c>
      <c r="G175" s="27">
        <v>7</v>
      </c>
      <c r="I175" s="55">
        <v>350000</v>
      </c>
      <c r="J175" s="6">
        <v>3</v>
      </c>
      <c r="K175" s="6">
        <v>1</v>
      </c>
      <c r="L175" s="6">
        <v>1860</v>
      </c>
      <c r="M175" s="6">
        <v>17640</v>
      </c>
      <c r="N175" s="27">
        <v>7</v>
      </c>
      <c r="P175" s="26">
        <v>341000</v>
      </c>
      <c r="Q175" s="57">
        <v>3</v>
      </c>
      <c r="R175" s="6">
        <v>1</v>
      </c>
      <c r="S175" s="6">
        <v>1720</v>
      </c>
      <c r="T175" s="6">
        <v>7119</v>
      </c>
      <c r="U175" s="27">
        <v>7</v>
      </c>
      <c r="W175" s="38">
        <v>451000</v>
      </c>
      <c r="X175" s="34">
        <v>3</v>
      </c>
      <c r="Y175" s="59">
        <v>1</v>
      </c>
      <c r="Z175" s="34">
        <v>1560</v>
      </c>
      <c r="AA175" s="34">
        <v>4049</v>
      </c>
      <c r="AB175" s="39">
        <v>7</v>
      </c>
      <c r="AD175" s="38">
        <v>358000</v>
      </c>
      <c r="AE175" s="34">
        <v>2</v>
      </c>
      <c r="AF175" s="34">
        <v>1</v>
      </c>
      <c r="AG175" s="34">
        <v>960</v>
      </c>
      <c r="AH175" s="34">
        <v>1808</v>
      </c>
      <c r="AI175" s="62">
        <v>7</v>
      </c>
      <c r="AK175" s="38">
        <v>350000</v>
      </c>
      <c r="AL175" s="34">
        <v>2</v>
      </c>
      <c r="AM175" s="34">
        <v>1</v>
      </c>
      <c r="AN175" s="59">
        <v>1430</v>
      </c>
      <c r="AO175" s="34">
        <v>7921</v>
      </c>
      <c r="AP175" s="39">
        <v>7</v>
      </c>
      <c r="AS175" s="38">
        <v>449000</v>
      </c>
      <c r="AT175" s="34">
        <v>4</v>
      </c>
      <c r="AU175" s="34">
        <v>2</v>
      </c>
      <c r="AV175" s="34">
        <v>1560</v>
      </c>
      <c r="AW175" s="59">
        <v>5220</v>
      </c>
      <c r="AX175" s="39">
        <v>7</v>
      </c>
      <c r="BN175" s="38">
        <v>319950</v>
      </c>
      <c r="BO175" s="34">
        <v>2</v>
      </c>
      <c r="BP175" s="59">
        <v>1</v>
      </c>
      <c r="BQ175" s="34">
        <v>920</v>
      </c>
      <c r="BR175" s="34">
        <v>8341</v>
      </c>
      <c r="BS175" s="39">
        <v>7</v>
      </c>
      <c r="BU175" s="38">
        <v>319950</v>
      </c>
      <c r="BV175" s="34">
        <v>2</v>
      </c>
      <c r="BW175" s="59">
        <v>1</v>
      </c>
      <c r="BX175" s="34">
        <v>920</v>
      </c>
      <c r="BY175" s="34">
        <v>8341</v>
      </c>
      <c r="BZ175" s="39">
        <v>7</v>
      </c>
      <c r="CJ175" s="5"/>
      <c r="CK175" s="6"/>
      <c r="CL175" s="6"/>
      <c r="CM175" s="139" t="s">
        <v>99</v>
      </c>
      <c r="CN175" s="139">
        <v>71539.187881287522</v>
      </c>
      <c r="CO175" s="83"/>
      <c r="CP175" s="83"/>
      <c r="CQ175" s="83"/>
      <c r="CR175" s="6"/>
      <c r="CS175" s="139" t="s">
        <v>99</v>
      </c>
      <c r="CT175" s="139">
        <v>353.37417980032433</v>
      </c>
      <c r="CU175" s="6"/>
      <c r="CV175" s="6"/>
      <c r="CW175" s="6"/>
      <c r="CX175" s="6"/>
      <c r="CY175" s="6"/>
      <c r="CZ175" s="7"/>
      <c r="DI175" s="5"/>
      <c r="DJ175" s="6"/>
      <c r="DK175" s="6"/>
      <c r="DL175" s="6"/>
      <c r="DM175" s="6"/>
      <c r="DN175" s="6"/>
      <c r="DO175" s="6"/>
      <c r="DP175" s="6"/>
      <c r="DQ175" s="6"/>
      <c r="DR175" s="6"/>
      <c r="DS175" s="6"/>
      <c r="DT175" s="6"/>
      <c r="DU175" s="6"/>
      <c r="DV175" s="6"/>
      <c r="DW175" s="6"/>
      <c r="DX175" s="6"/>
      <c r="DY175" s="6"/>
      <c r="DZ175" s="6"/>
      <c r="EA175" s="187" t="s">
        <v>143</v>
      </c>
      <c r="EB175" s="187"/>
      <c r="EC175" s="187"/>
      <c r="ED175" s="187"/>
      <c r="EE175" s="187"/>
      <c r="EF175" s="187"/>
      <c r="EG175" s="187"/>
      <c r="EH175" s="187"/>
      <c r="EI175" s="187"/>
      <c r="EJ175" s="187"/>
      <c r="EK175" s="187"/>
      <c r="EL175" s="187"/>
      <c r="EM175" s="187"/>
      <c r="EN175" s="187"/>
      <c r="EO175" s="6"/>
      <c r="EP175" s="6"/>
      <c r="EQ175" s="6"/>
      <c r="ER175" s="6"/>
      <c r="ES175" s="6"/>
      <c r="ET175" s="6"/>
      <c r="EU175" s="6"/>
      <c r="EV175" s="6"/>
      <c r="EW175" s="6"/>
      <c r="EX175" s="6"/>
      <c r="EY175" s="6"/>
      <c r="EZ175" s="6"/>
      <c r="FA175" s="6"/>
      <c r="FB175" s="6"/>
      <c r="FC175" s="6"/>
      <c r="FD175" s="6"/>
      <c r="FE175" s="6"/>
      <c r="FF175" s="6"/>
      <c r="FG175" s="6"/>
      <c r="FH175" s="7"/>
      <c r="FJ175" s="100"/>
      <c r="FK175" s="89"/>
      <c r="FL175" s="89">
        <v>1860</v>
      </c>
      <c r="FM175" s="89">
        <v>350000</v>
      </c>
      <c r="FN175" s="145">
        <f t="shared" si="25"/>
        <v>-18.559999999999945</v>
      </c>
      <c r="FO175" s="145">
        <f t="shared" si="26"/>
        <v>344.47359999999799</v>
      </c>
      <c r="FP175" s="89">
        <f t="shared" si="22"/>
        <v>-105982.90000000002</v>
      </c>
      <c r="FQ175" s="89">
        <f t="shared" si="23"/>
        <v>11232375092.410006</v>
      </c>
      <c r="FR175" s="89">
        <f t="shared" si="24"/>
        <v>1967042.6239999947</v>
      </c>
      <c r="FS175" s="89"/>
      <c r="FT175" s="89"/>
      <c r="FU175" s="89"/>
      <c r="FV175" s="139"/>
      <c r="FW175" s="139"/>
      <c r="FX175" s="139"/>
      <c r="FY175" s="139"/>
      <c r="GA175" s="139"/>
      <c r="GB175" s="139"/>
      <c r="GS175" s="139">
        <v>150</v>
      </c>
      <c r="GT175" s="139">
        <v>498356.28722383053</v>
      </c>
      <c r="GU175" s="139">
        <v>-58356.287223830528</v>
      </c>
      <c r="GV175" s="139">
        <v>-0.40049922812377581</v>
      </c>
      <c r="HC175" s="139">
        <v>150</v>
      </c>
      <c r="HD175" s="139">
        <v>419184.72646388382</v>
      </c>
      <c r="HE175" s="139">
        <v>379815.27353611618</v>
      </c>
      <c r="HF175" s="139">
        <v>2.3252884797599624</v>
      </c>
      <c r="HM175" s="139">
        <v>150</v>
      </c>
      <c r="HN175" s="139">
        <v>305772.53538381297</v>
      </c>
      <c r="HO175" s="139">
        <v>106360.46461618703</v>
      </c>
      <c r="HP175" s="139">
        <v>0.79231713781964064</v>
      </c>
      <c r="HW175" s="139">
        <v>150</v>
      </c>
      <c r="HX175" s="139">
        <v>427371.73694342969</v>
      </c>
      <c r="HY175" s="139">
        <v>112628.26305657031</v>
      </c>
      <c r="HZ175" s="139">
        <v>0.67233037181663102</v>
      </c>
      <c r="JK175" s="139">
        <v>150</v>
      </c>
      <c r="JL175" s="139">
        <v>345050.91102297528</v>
      </c>
      <c r="JM175" s="139">
        <v>74949.088977024716</v>
      </c>
      <c r="JN175" s="139">
        <v>0.54789542850557227</v>
      </c>
    </row>
    <row r="176" spans="2:284">
      <c r="B176" s="26">
        <v>530000</v>
      </c>
      <c r="C176" s="6">
        <v>4</v>
      </c>
      <c r="D176" s="6">
        <v>3</v>
      </c>
      <c r="E176" s="6">
        <v>2240</v>
      </c>
      <c r="F176" s="6">
        <v>5580</v>
      </c>
      <c r="G176" s="27">
        <v>7</v>
      </c>
      <c r="I176" s="55">
        <v>350000</v>
      </c>
      <c r="J176" s="6">
        <v>4</v>
      </c>
      <c r="K176" s="6">
        <v>2</v>
      </c>
      <c r="L176" s="6">
        <v>2560</v>
      </c>
      <c r="M176" s="6">
        <v>5428</v>
      </c>
      <c r="N176" s="27">
        <v>8</v>
      </c>
      <c r="P176" s="26">
        <v>342000</v>
      </c>
      <c r="Q176" s="57">
        <v>3</v>
      </c>
      <c r="R176" s="6">
        <v>2</v>
      </c>
      <c r="S176" s="6">
        <v>1930</v>
      </c>
      <c r="T176" s="6">
        <v>11947</v>
      </c>
      <c r="U176" s="27">
        <v>8</v>
      </c>
      <c r="W176" s="38">
        <v>453500</v>
      </c>
      <c r="X176" s="34">
        <v>4</v>
      </c>
      <c r="Y176" s="59">
        <v>1</v>
      </c>
      <c r="Z176" s="34">
        <v>2000</v>
      </c>
      <c r="AA176" s="34">
        <v>6032</v>
      </c>
      <c r="AB176" s="39">
        <v>7</v>
      </c>
      <c r="AD176" s="38">
        <v>358000</v>
      </c>
      <c r="AE176" s="34">
        <v>3</v>
      </c>
      <c r="AF176" s="34">
        <v>1</v>
      </c>
      <c r="AG176" s="34">
        <v>1150</v>
      </c>
      <c r="AH176" s="34">
        <v>4681</v>
      </c>
      <c r="AI176" s="62">
        <v>7</v>
      </c>
      <c r="AK176" s="38">
        <v>460000</v>
      </c>
      <c r="AL176" s="34">
        <v>2</v>
      </c>
      <c r="AM176" s="34">
        <v>1</v>
      </c>
      <c r="AN176" s="59">
        <v>1430</v>
      </c>
      <c r="AO176" s="34">
        <v>12092</v>
      </c>
      <c r="AP176" s="39">
        <v>7</v>
      </c>
      <c r="AS176" s="38">
        <v>329500</v>
      </c>
      <c r="AT176" s="34">
        <v>3</v>
      </c>
      <c r="AU176" s="34">
        <v>1</v>
      </c>
      <c r="AV176" s="34">
        <v>1080</v>
      </c>
      <c r="AW176" s="59">
        <v>5250</v>
      </c>
      <c r="AX176" s="39">
        <v>7</v>
      </c>
      <c r="BN176" s="38">
        <v>320000</v>
      </c>
      <c r="BO176" s="34">
        <v>3</v>
      </c>
      <c r="BP176" s="59">
        <v>1</v>
      </c>
      <c r="BQ176" s="34">
        <v>1400</v>
      </c>
      <c r="BR176" s="34">
        <v>9000</v>
      </c>
      <c r="BS176" s="39">
        <v>7</v>
      </c>
      <c r="BU176" s="38">
        <v>320000</v>
      </c>
      <c r="BV176" s="34">
        <v>3</v>
      </c>
      <c r="BW176" s="59">
        <v>1</v>
      </c>
      <c r="BX176" s="34">
        <v>1400</v>
      </c>
      <c r="BY176" s="34">
        <v>9000</v>
      </c>
      <c r="BZ176" s="39">
        <v>7</v>
      </c>
      <c r="CJ176" s="5"/>
      <c r="CK176" s="6"/>
      <c r="CL176" s="6"/>
      <c r="CM176" s="6"/>
      <c r="CN176" s="6"/>
      <c r="CO176" s="83"/>
      <c r="CP176" s="83"/>
      <c r="CQ176" s="83"/>
      <c r="CR176" s="6"/>
      <c r="CS176" s="6"/>
      <c r="CT176" s="6"/>
      <c r="CU176" s="6"/>
      <c r="CV176" s="6"/>
      <c r="CW176" s="6"/>
      <c r="CX176" s="6"/>
      <c r="CY176" s="6"/>
      <c r="CZ176" s="7"/>
      <c r="DI176" s="5"/>
      <c r="DJ176" s="6"/>
      <c r="DK176" s="6"/>
      <c r="DL176" s="6"/>
      <c r="DM176" s="6"/>
      <c r="DN176" s="6"/>
      <c r="DO176" s="6"/>
      <c r="DP176" s="6"/>
      <c r="DQ176" s="6"/>
      <c r="DR176" s="6"/>
      <c r="DS176" s="6"/>
      <c r="DT176" s="6"/>
      <c r="DU176" s="6"/>
      <c r="DV176" s="6"/>
      <c r="DW176" s="6"/>
      <c r="DX176" s="6"/>
      <c r="DY176" s="6"/>
      <c r="DZ176" s="6"/>
      <c r="EA176" s="187"/>
      <c r="EB176" s="187"/>
      <c r="EC176" s="187"/>
      <c r="ED176" s="187"/>
      <c r="EE176" s="187"/>
      <c r="EF176" s="187"/>
      <c r="EG176" s="187"/>
      <c r="EH176" s="187"/>
      <c r="EI176" s="187"/>
      <c r="EJ176" s="187"/>
      <c r="EK176" s="187"/>
      <c r="EL176" s="187"/>
      <c r="EM176" s="187"/>
      <c r="EN176" s="187"/>
      <c r="EO176" s="6"/>
      <c r="EP176" s="6"/>
      <c r="EQ176" s="6"/>
      <c r="ER176" s="6"/>
      <c r="ES176" s="6"/>
      <c r="ET176" s="6"/>
      <c r="EU176" s="6"/>
      <c r="EV176" s="6"/>
      <c r="EW176" s="6"/>
      <c r="EX176" s="6"/>
      <c r="EY176" s="6"/>
      <c r="EZ176" s="6"/>
      <c r="FA176" s="6"/>
      <c r="FB176" s="6"/>
      <c r="FC176" s="6"/>
      <c r="FD176" s="6"/>
      <c r="FE176" s="6"/>
      <c r="FF176" s="6"/>
      <c r="FG176" s="6"/>
      <c r="FH176" s="7"/>
      <c r="FJ176" s="100"/>
      <c r="FK176" s="89"/>
      <c r="FL176" s="89">
        <v>2560</v>
      </c>
      <c r="FM176" s="89">
        <v>350000</v>
      </c>
      <c r="FN176" s="145">
        <f t="shared" si="25"/>
        <v>681.44</v>
      </c>
      <c r="FO176" s="145">
        <f t="shared" si="26"/>
        <v>464360.47360000008</v>
      </c>
      <c r="FP176" s="89">
        <f t="shared" si="22"/>
        <v>-105982.90000000002</v>
      </c>
      <c r="FQ176" s="89">
        <f t="shared" si="23"/>
        <v>11232375092.410006</v>
      </c>
      <c r="FR176" s="89">
        <f t="shared" si="24"/>
        <v>-72220987.376000017</v>
      </c>
      <c r="FS176" s="89"/>
      <c r="FT176" s="89"/>
      <c r="FU176" s="89"/>
      <c r="FV176" s="139"/>
      <c r="FW176" s="139"/>
      <c r="FX176" s="139"/>
      <c r="FY176" s="139"/>
      <c r="GA176" s="139"/>
      <c r="GB176" s="139"/>
      <c r="GS176" s="139">
        <v>151</v>
      </c>
      <c r="GT176" s="139">
        <v>401802.80151949223</v>
      </c>
      <c r="GU176" s="139">
        <v>38197.198480507766</v>
      </c>
      <c r="GV176" s="139">
        <v>0.26214739209260235</v>
      </c>
      <c r="HC176" s="139">
        <v>151</v>
      </c>
      <c r="HD176" s="139">
        <v>525310.72013289877</v>
      </c>
      <c r="HE176" s="139">
        <v>274689.27986710123</v>
      </c>
      <c r="HF176" s="139">
        <v>1.6816907125452776</v>
      </c>
      <c r="HM176" s="139">
        <v>151</v>
      </c>
      <c r="HN176" s="139">
        <v>412979.51262461336</v>
      </c>
      <c r="HO176" s="139">
        <v>1270.4873753866414</v>
      </c>
      <c r="HP176" s="139">
        <v>9.4643148141074582E-3</v>
      </c>
      <c r="HW176" s="139">
        <v>151</v>
      </c>
      <c r="HX176" s="139">
        <v>612225.34911525773</v>
      </c>
      <c r="HY176" s="139">
        <v>-72225.349115257734</v>
      </c>
      <c r="HZ176" s="139">
        <v>-0.43114662791929154</v>
      </c>
      <c r="JK176" s="139">
        <v>151</v>
      </c>
      <c r="JL176" s="139">
        <v>341883.88113818655</v>
      </c>
      <c r="JM176" s="139">
        <v>81116.118861813447</v>
      </c>
      <c r="JN176" s="139">
        <v>0.59297786416224552</v>
      </c>
    </row>
    <row r="177" spans="2:274">
      <c r="B177" s="26">
        <v>375000</v>
      </c>
      <c r="C177" s="6">
        <v>4</v>
      </c>
      <c r="D177" s="6">
        <v>2</v>
      </c>
      <c r="E177" s="6">
        <v>1240</v>
      </c>
      <c r="F177" s="6">
        <v>3000</v>
      </c>
      <c r="G177" s="27">
        <v>7</v>
      </c>
      <c r="I177" s="55">
        <v>350000</v>
      </c>
      <c r="J177" s="6">
        <v>4</v>
      </c>
      <c r="K177" s="6">
        <v>2</v>
      </c>
      <c r="L177" s="6">
        <v>3390</v>
      </c>
      <c r="M177" s="6">
        <v>16153</v>
      </c>
      <c r="N177" s="27">
        <v>7</v>
      </c>
      <c r="P177" s="26">
        <v>345000</v>
      </c>
      <c r="Q177" s="57">
        <v>3</v>
      </c>
      <c r="R177" s="6">
        <v>1</v>
      </c>
      <c r="S177" s="6">
        <v>1110</v>
      </c>
      <c r="T177" s="6">
        <v>6250</v>
      </c>
      <c r="U177" s="27">
        <v>7</v>
      </c>
      <c r="W177" s="38">
        <v>455000</v>
      </c>
      <c r="X177" s="34">
        <v>2</v>
      </c>
      <c r="Y177" s="59">
        <v>1</v>
      </c>
      <c r="Z177" s="34">
        <v>1200</v>
      </c>
      <c r="AA177" s="34">
        <v>1259</v>
      </c>
      <c r="AB177" s="39">
        <v>8</v>
      </c>
      <c r="AD177" s="38">
        <v>359000</v>
      </c>
      <c r="AE177" s="34">
        <v>3</v>
      </c>
      <c r="AF177" s="34">
        <v>3</v>
      </c>
      <c r="AG177" s="34">
        <v>1320</v>
      </c>
      <c r="AH177" s="34">
        <v>1071</v>
      </c>
      <c r="AI177" s="62">
        <v>7</v>
      </c>
      <c r="AK177" s="38">
        <v>545000</v>
      </c>
      <c r="AL177" s="34">
        <v>2</v>
      </c>
      <c r="AM177" s="34">
        <v>2</v>
      </c>
      <c r="AN177" s="59">
        <v>1430</v>
      </c>
      <c r="AO177" s="34">
        <v>3880</v>
      </c>
      <c r="AP177" s="39">
        <v>7</v>
      </c>
      <c r="AS177" s="38">
        <v>610000</v>
      </c>
      <c r="AT177" s="34">
        <v>4</v>
      </c>
      <c r="AU177" s="34">
        <v>3</v>
      </c>
      <c r="AV177" s="34">
        <v>2910</v>
      </c>
      <c r="AW177" s="59">
        <v>5260</v>
      </c>
      <c r="AX177" s="39">
        <v>9</v>
      </c>
      <c r="BN177" s="38">
        <v>322000</v>
      </c>
      <c r="BO177" s="34">
        <v>3</v>
      </c>
      <c r="BP177" s="59">
        <v>1</v>
      </c>
      <c r="BQ177" s="34">
        <v>1380</v>
      </c>
      <c r="BR177" s="34">
        <v>5864</v>
      </c>
      <c r="BS177" s="39">
        <v>7</v>
      </c>
      <c r="BU177" s="38">
        <v>322000</v>
      </c>
      <c r="BV177" s="34">
        <v>3</v>
      </c>
      <c r="BW177" s="59">
        <v>1</v>
      </c>
      <c r="BX177" s="34">
        <v>1380</v>
      </c>
      <c r="BY177" s="34">
        <v>5864</v>
      </c>
      <c r="BZ177" s="39">
        <v>7</v>
      </c>
      <c r="CJ177" s="5"/>
      <c r="CK177" s="6"/>
      <c r="CL177" s="6"/>
      <c r="CM177" s="6"/>
      <c r="CN177" s="6"/>
      <c r="CO177" s="83"/>
      <c r="CP177" s="83"/>
      <c r="CQ177" s="83"/>
      <c r="CR177" s="6"/>
      <c r="CS177" s="6"/>
      <c r="CT177" s="6"/>
      <c r="CU177" s="6"/>
      <c r="CV177" s="6"/>
      <c r="CW177" s="6"/>
      <c r="CX177" s="6"/>
      <c r="CY177" s="6"/>
      <c r="CZ177" s="7"/>
      <c r="DI177" s="5"/>
      <c r="DJ177" s="6"/>
      <c r="DK177" s="6"/>
      <c r="DL177" s="6"/>
      <c r="DM177" s="6"/>
      <c r="DN177" s="6"/>
      <c r="DO177" s="6"/>
      <c r="DP177" s="6"/>
      <c r="DQ177" s="6"/>
      <c r="DR177" s="6"/>
      <c r="DS177" s="6"/>
      <c r="DT177" s="6"/>
      <c r="DU177" s="6"/>
      <c r="DV177" s="6"/>
      <c r="DW177" s="6"/>
      <c r="DX177" s="6"/>
      <c r="DY177" s="6"/>
      <c r="DZ177" s="6"/>
      <c r="EA177" s="187"/>
      <c r="EB177" s="187"/>
      <c r="EC177" s="187"/>
      <c r="ED177" s="187"/>
      <c r="EE177" s="187"/>
      <c r="EF177" s="187"/>
      <c r="EG177" s="187"/>
      <c r="EH177" s="187"/>
      <c r="EI177" s="187"/>
      <c r="EJ177" s="187"/>
      <c r="EK177" s="187"/>
      <c r="EL177" s="187"/>
      <c r="EM177" s="187"/>
      <c r="EN177" s="187"/>
      <c r="EO177" s="6"/>
      <c r="EP177" s="6"/>
      <c r="EQ177" s="6"/>
      <c r="ER177" s="6"/>
      <c r="ES177" s="6"/>
      <c r="ET177" s="6"/>
      <c r="EU177" s="6"/>
      <c r="EV177" s="6"/>
      <c r="EW177" s="6"/>
      <c r="EX177" s="6"/>
      <c r="EY177" s="6"/>
      <c r="EZ177" s="6"/>
      <c r="FA177" s="6"/>
      <c r="FB177" s="6"/>
      <c r="FC177" s="6"/>
      <c r="FD177" s="6"/>
      <c r="FE177" s="6"/>
      <c r="FF177" s="6"/>
      <c r="FG177" s="6"/>
      <c r="FH177" s="7"/>
      <c r="FJ177" s="100"/>
      <c r="FK177" s="89"/>
      <c r="FL177" s="89">
        <v>3390</v>
      </c>
      <c r="FM177" s="89">
        <v>350000</v>
      </c>
      <c r="FN177" s="145">
        <f t="shared" si="25"/>
        <v>1511.44</v>
      </c>
      <c r="FO177" s="145">
        <f t="shared" si="26"/>
        <v>2284450.8736</v>
      </c>
      <c r="FP177" s="89">
        <f t="shared" si="22"/>
        <v>-105982.90000000002</v>
      </c>
      <c r="FQ177" s="89">
        <f t="shared" si="23"/>
        <v>11232375092.410006</v>
      </c>
      <c r="FR177" s="89">
        <f t="shared" si="24"/>
        <v>-160186794.37600005</v>
      </c>
      <c r="FS177" s="89"/>
      <c r="FT177" s="89"/>
      <c r="FU177" s="89"/>
      <c r="FV177" s="139"/>
      <c r="FW177" s="139"/>
      <c r="FX177" s="139"/>
      <c r="FY177" s="139"/>
      <c r="GA177" s="139"/>
      <c r="GB177" s="139"/>
      <c r="GS177" s="139">
        <v>152</v>
      </c>
      <c r="GT177" s="139">
        <v>458946.70122205978</v>
      </c>
      <c r="GU177" s="139">
        <v>-13946.701222059783</v>
      </c>
      <c r="GV177" s="139">
        <v>-9.5716217395456507E-2</v>
      </c>
      <c r="HC177" s="139">
        <v>152</v>
      </c>
      <c r="HD177" s="139">
        <v>533601.81338829047</v>
      </c>
      <c r="HE177" s="139">
        <v>272398.18661170953</v>
      </c>
      <c r="HF177" s="139">
        <v>1.6676642814773035</v>
      </c>
      <c r="HM177" s="139">
        <v>152</v>
      </c>
      <c r="HN177" s="139">
        <v>393622.69728946884</v>
      </c>
      <c r="HO177" s="139">
        <v>25377.302710531163</v>
      </c>
      <c r="HP177" s="139">
        <v>0.18904460338480497</v>
      </c>
      <c r="HW177" s="139">
        <v>152</v>
      </c>
      <c r="HX177" s="139">
        <v>379931.42939490743</v>
      </c>
      <c r="HY177" s="139">
        <v>165068.57060509257</v>
      </c>
      <c r="HZ177" s="139">
        <v>0.98537090458741194</v>
      </c>
      <c r="JK177" s="139">
        <v>152</v>
      </c>
      <c r="JL177" s="139">
        <v>362997.41370344476</v>
      </c>
      <c r="JM177" s="139">
        <v>62002.586296555237</v>
      </c>
      <c r="JN177" s="139">
        <v>0.45325345579341847</v>
      </c>
    </row>
    <row r="178" spans="2:274">
      <c r="B178" s="26">
        <v>286000</v>
      </c>
      <c r="C178" s="6">
        <v>4</v>
      </c>
      <c r="D178" s="6">
        <v>1</v>
      </c>
      <c r="E178" s="6">
        <v>1600</v>
      </c>
      <c r="F178" s="6">
        <v>5750</v>
      </c>
      <c r="G178" s="27">
        <v>6</v>
      </c>
      <c r="I178" s="55">
        <v>350000</v>
      </c>
      <c r="J178" s="6">
        <v>4</v>
      </c>
      <c r="K178" s="6">
        <v>2</v>
      </c>
      <c r="L178" s="6">
        <v>2610</v>
      </c>
      <c r="M178" s="6">
        <v>5866</v>
      </c>
      <c r="N178" s="27">
        <v>8</v>
      </c>
      <c r="P178" s="26">
        <v>347000</v>
      </c>
      <c r="Q178" s="57">
        <v>3</v>
      </c>
      <c r="R178" s="6">
        <v>1</v>
      </c>
      <c r="S178" s="6">
        <v>1010</v>
      </c>
      <c r="T178" s="6">
        <v>7200</v>
      </c>
      <c r="U178" s="27">
        <v>7</v>
      </c>
      <c r="W178" s="38">
        <v>460000</v>
      </c>
      <c r="X178" s="34">
        <v>2</v>
      </c>
      <c r="Y178" s="59">
        <v>1</v>
      </c>
      <c r="Z178" s="34">
        <v>1430</v>
      </c>
      <c r="AA178" s="34">
        <v>12092</v>
      </c>
      <c r="AB178" s="39">
        <v>7</v>
      </c>
      <c r="AD178" s="38">
        <v>359950</v>
      </c>
      <c r="AE178" s="34">
        <v>2</v>
      </c>
      <c r="AF178" s="34">
        <v>1</v>
      </c>
      <c r="AG178" s="34">
        <v>1240</v>
      </c>
      <c r="AH178" s="34">
        <v>7590</v>
      </c>
      <c r="AI178" s="62">
        <v>7</v>
      </c>
      <c r="AK178" s="38">
        <v>475000</v>
      </c>
      <c r="AL178" s="34">
        <v>2</v>
      </c>
      <c r="AM178" s="34">
        <v>2</v>
      </c>
      <c r="AN178" s="59">
        <v>1440</v>
      </c>
      <c r="AO178" s="34">
        <v>3720</v>
      </c>
      <c r="AP178" s="39">
        <v>7</v>
      </c>
      <c r="AS178" s="38">
        <v>765000</v>
      </c>
      <c r="AT178" s="34">
        <v>3</v>
      </c>
      <c r="AU178" s="34">
        <v>3</v>
      </c>
      <c r="AV178" s="34">
        <v>3190</v>
      </c>
      <c r="AW178" s="59">
        <v>5283</v>
      </c>
      <c r="AX178" s="39">
        <v>9</v>
      </c>
      <c r="BN178" s="38">
        <v>322500</v>
      </c>
      <c r="BO178" s="34">
        <v>2</v>
      </c>
      <c r="BP178" s="59">
        <v>1</v>
      </c>
      <c r="BQ178" s="34">
        <v>1130</v>
      </c>
      <c r="BR178" s="34">
        <v>8184</v>
      </c>
      <c r="BS178" s="39">
        <v>6</v>
      </c>
      <c r="BU178" s="38">
        <v>322500</v>
      </c>
      <c r="BV178" s="34">
        <v>2</v>
      </c>
      <c r="BW178" s="59">
        <v>1</v>
      </c>
      <c r="BX178" s="34">
        <v>1130</v>
      </c>
      <c r="BY178" s="34">
        <v>8184</v>
      </c>
      <c r="BZ178" s="39">
        <v>6</v>
      </c>
      <c r="CJ178" s="5"/>
      <c r="CK178" s="6"/>
      <c r="CL178" s="6"/>
      <c r="CM178" s="140" t="s">
        <v>121</v>
      </c>
      <c r="CN178" s="140"/>
      <c r="CO178" s="83"/>
      <c r="CP178" s="83"/>
      <c r="CQ178" s="83"/>
      <c r="CR178" s="6"/>
      <c r="CS178" s="140" t="s">
        <v>133</v>
      </c>
      <c r="CT178" s="140"/>
      <c r="CU178" s="6"/>
      <c r="CV178" s="6"/>
      <c r="CW178" s="6"/>
      <c r="CX178" s="6"/>
      <c r="CY178" s="6"/>
      <c r="CZ178" s="7"/>
      <c r="DI178" s="5"/>
      <c r="DJ178" s="6"/>
      <c r="DK178" s="6"/>
      <c r="DL178" s="6"/>
      <c r="DM178" s="6"/>
      <c r="DN178" s="6"/>
      <c r="DO178" s="6"/>
      <c r="DP178" s="6"/>
      <c r="DQ178" s="6"/>
      <c r="DR178" s="6"/>
      <c r="DS178" s="6"/>
      <c r="DT178" s="6"/>
      <c r="DU178" s="6"/>
      <c r="DV178" s="6"/>
      <c r="DW178" s="6"/>
      <c r="DX178" s="6"/>
      <c r="DY178" s="6"/>
      <c r="DZ178" s="6"/>
      <c r="EA178" s="187"/>
      <c r="EB178" s="187"/>
      <c r="EC178" s="187"/>
      <c r="ED178" s="187"/>
      <c r="EE178" s="187"/>
      <c r="EF178" s="187"/>
      <c r="EG178" s="187"/>
      <c r="EH178" s="187"/>
      <c r="EI178" s="187"/>
      <c r="EJ178" s="187"/>
      <c r="EK178" s="187"/>
      <c r="EL178" s="187"/>
      <c r="EM178" s="187"/>
      <c r="EN178" s="187"/>
      <c r="EO178" s="6"/>
      <c r="EP178" s="6"/>
      <c r="EQ178" s="6"/>
      <c r="ER178" s="6"/>
      <c r="ES178" s="6"/>
      <c r="ET178" s="6"/>
      <c r="EU178" s="6"/>
      <c r="EV178" s="6"/>
      <c r="EW178" s="6"/>
      <c r="EX178" s="6"/>
      <c r="EY178" s="6"/>
      <c r="EZ178" s="6"/>
      <c r="FA178" s="6"/>
      <c r="FB178" s="6"/>
      <c r="FC178" s="6"/>
      <c r="FD178" s="6"/>
      <c r="FE178" s="6"/>
      <c r="FF178" s="6"/>
      <c r="FG178" s="6"/>
      <c r="FH178" s="7"/>
      <c r="FJ178" s="100"/>
      <c r="FK178" s="89"/>
      <c r="FL178" s="89">
        <v>2610</v>
      </c>
      <c r="FM178" s="89">
        <v>350000</v>
      </c>
      <c r="FN178" s="145">
        <f t="shared" si="25"/>
        <v>731.44</v>
      </c>
      <c r="FO178" s="145">
        <f t="shared" si="26"/>
        <v>535004.47360000003</v>
      </c>
      <c r="FP178" s="89">
        <f t="shared" si="22"/>
        <v>-105982.90000000002</v>
      </c>
      <c r="FQ178" s="89">
        <f t="shared" si="23"/>
        <v>11232375092.410006</v>
      </c>
      <c r="FR178" s="89">
        <f t="shared" si="24"/>
        <v>-77520132.376000017</v>
      </c>
      <c r="FS178" s="89"/>
      <c r="FT178" s="89"/>
      <c r="FU178" s="89"/>
      <c r="FV178" s="139"/>
      <c r="FW178" s="139"/>
      <c r="FX178" s="139"/>
      <c r="FY178" s="139"/>
      <c r="GA178" s="139"/>
      <c r="GB178" s="139"/>
      <c r="GS178" s="139">
        <v>153</v>
      </c>
      <c r="GT178" s="139">
        <v>476681.01492285664</v>
      </c>
      <c r="GU178" s="139">
        <v>-29181.014922856644</v>
      </c>
      <c r="GV178" s="139">
        <v>-0.20026931987030089</v>
      </c>
      <c r="HC178" s="139">
        <v>153</v>
      </c>
      <c r="HD178" s="139">
        <v>523652.50148182036</v>
      </c>
      <c r="HE178" s="139">
        <v>296347.49851817964</v>
      </c>
      <c r="HF178" s="139">
        <v>1.8142857128795287</v>
      </c>
      <c r="HM178" s="139">
        <v>153</v>
      </c>
      <c r="HN178" s="139">
        <v>488917.78817018023</v>
      </c>
      <c r="HO178" s="139">
        <v>-69917.788170180225</v>
      </c>
      <c r="HP178" s="139">
        <v>-0.52084260825282469</v>
      </c>
      <c r="HW178" s="139">
        <v>153</v>
      </c>
      <c r="HX178" s="139">
        <v>402833.64683212503</v>
      </c>
      <c r="HY178" s="139">
        <v>144166.35316787497</v>
      </c>
      <c r="HZ178" s="139">
        <v>0.86059586819802891</v>
      </c>
      <c r="JK178" s="139">
        <v>153</v>
      </c>
      <c r="JL178" s="139">
        <v>350329.29416428984</v>
      </c>
      <c r="JM178" s="139">
        <v>74670.705835710163</v>
      </c>
      <c r="JN178" s="139">
        <v>0.54586038241520529</v>
      </c>
    </row>
    <row r="179" spans="2:274">
      <c r="B179" s="26">
        <v>435000</v>
      </c>
      <c r="C179" s="6">
        <v>4</v>
      </c>
      <c r="D179" s="6">
        <v>1</v>
      </c>
      <c r="E179" s="6">
        <v>1450</v>
      </c>
      <c r="F179" s="6">
        <v>8800</v>
      </c>
      <c r="G179" s="27">
        <v>7</v>
      </c>
      <c r="I179" s="55">
        <v>350000</v>
      </c>
      <c r="J179" s="6">
        <v>4</v>
      </c>
      <c r="K179" s="6">
        <v>1</v>
      </c>
      <c r="L179" s="6">
        <v>1770</v>
      </c>
      <c r="M179" s="6">
        <v>7336</v>
      </c>
      <c r="N179" s="27">
        <v>8</v>
      </c>
      <c r="P179" s="26">
        <v>347000</v>
      </c>
      <c r="Q179" s="57">
        <v>3</v>
      </c>
      <c r="R179" s="6">
        <v>1</v>
      </c>
      <c r="S179" s="6">
        <v>940</v>
      </c>
      <c r="T179" s="6">
        <v>9198</v>
      </c>
      <c r="U179" s="27">
        <v>7</v>
      </c>
      <c r="W179" s="38">
        <v>460000</v>
      </c>
      <c r="X179" s="34">
        <v>2</v>
      </c>
      <c r="Y179" s="59">
        <v>1</v>
      </c>
      <c r="Z179" s="34">
        <v>850</v>
      </c>
      <c r="AA179" s="34">
        <v>4650</v>
      </c>
      <c r="AB179" s="39">
        <v>7</v>
      </c>
      <c r="AD179" s="38">
        <v>360000</v>
      </c>
      <c r="AE179" s="34">
        <v>4</v>
      </c>
      <c r="AF179" s="34">
        <v>2</v>
      </c>
      <c r="AG179" s="34">
        <v>2080</v>
      </c>
      <c r="AH179" s="34">
        <v>4080</v>
      </c>
      <c r="AI179" s="62">
        <v>7</v>
      </c>
      <c r="AK179" s="38">
        <v>435000</v>
      </c>
      <c r="AL179" s="34">
        <v>4</v>
      </c>
      <c r="AM179" s="34">
        <v>1</v>
      </c>
      <c r="AN179" s="59">
        <v>1450</v>
      </c>
      <c r="AO179" s="34">
        <v>8800</v>
      </c>
      <c r="AP179" s="39">
        <v>7</v>
      </c>
      <c r="AS179" s="38">
        <v>240000</v>
      </c>
      <c r="AT179" s="34">
        <v>4</v>
      </c>
      <c r="AU179" s="34">
        <v>1</v>
      </c>
      <c r="AV179" s="34">
        <v>1420</v>
      </c>
      <c r="AW179" s="59">
        <v>5382</v>
      </c>
      <c r="AX179" s="39">
        <v>5</v>
      </c>
      <c r="BN179" s="38">
        <v>324950</v>
      </c>
      <c r="BO179" s="34">
        <v>3</v>
      </c>
      <c r="BP179" s="59">
        <v>1</v>
      </c>
      <c r="BQ179" s="34">
        <v>1040</v>
      </c>
      <c r="BR179" s="34">
        <v>7288</v>
      </c>
      <c r="BS179" s="39">
        <v>7</v>
      </c>
      <c r="BU179" s="38">
        <v>324950</v>
      </c>
      <c r="BV179" s="34">
        <v>3</v>
      </c>
      <c r="BW179" s="59">
        <v>1</v>
      </c>
      <c r="BX179" s="34">
        <v>1040</v>
      </c>
      <c r="BY179" s="34">
        <v>7288</v>
      </c>
      <c r="BZ179" s="39">
        <v>7</v>
      </c>
      <c r="CJ179" s="5"/>
      <c r="CK179" s="6"/>
      <c r="CL179" s="6"/>
      <c r="CM179" s="139"/>
      <c r="CN179" s="139"/>
      <c r="CO179" s="83"/>
      <c r="CP179" s="83"/>
      <c r="CQ179" s="83"/>
      <c r="CR179" s="6"/>
      <c r="CS179" s="139"/>
      <c r="CT179" s="139"/>
      <c r="CU179" s="6"/>
      <c r="CV179" s="6"/>
      <c r="CW179" s="6"/>
      <c r="CX179" s="6"/>
      <c r="CY179" s="6"/>
      <c r="CZ179" s="7"/>
      <c r="DI179" s="5"/>
      <c r="DJ179" s="6"/>
      <c r="DK179" s="6"/>
      <c r="DL179" s="6"/>
      <c r="DM179" s="6"/>
      <c r="DN179" s="6"/>
      <c r="DO179" s="6"/>
      <c r="DP179" s="6"/>
      <c r="DQ179" s="6"/>
      <c r="DR179" s="6"/>
      <c r="DS179" s="6"/>
      <c r="DT179" s="6"/>
      <c r="DU179" s="6"/>
      <c r="DV179" s="6"/>
      <c r="DW179" s="6"/>
      <c r="DX179" s="6"/>
      <c r="DY179" s="6"/>
      <c r="DZ179" s="6"/>
      <c r="EA179" s="187"/>
      <c r="EB179" s="187"/>
      <c r="EC179" s="187"/>
      <c r="ED179" s="187"/>
      <c r="EE179" s="187"/>
      <c r="EF179" s="187"/>
      <c r="EG179" s="187"/>
      <c r="EH179" s="187"/>
      <c r="EI179" s="187"/>
      <c r="EJ179" s="187"/>
      <c r="EK179" s="187"/>
      <c r="EL179" s="187"/>
      <c r="EM179" s="187"/>
      <c r="EN179" s="187"/>
      <c r="EO179" s="6"/>
      <c r="EP179" s="6"/>
      <c r="EQ179" s="6"/>
      <c r="ER179" s="6"/>
      <c r="ES179" s="6"/>
      <c r="ET179" s="6"/>
      <c r="EU179" s="6"/>
      <c r="EV179" s="6"/>
      <c r="EW179" s="6"/>
      <c r="EX179" s="6"/>
      <c r="EY179" s="6"/>
      <c r="EZ179" s="6"/>
      <c r="FA179" s="6"/>
      <c r="FB179" s="6"/>
      <c r="FC179" s="6"/>
      <c r="FD179" s="6"/>
      <c r="FE179" s="6"/>
      <c r="FF179" s="6"/>
      <c r="FG179" s="6"/>
      <c r="FH179" s="7"/>
      <c r="FJ179" s="100"/>
      <c r="FK179" s="89"/>
      <c r="FL179" s="89">
        <v>1770</v>
      </c>
      <c r="FM179" s="89">
        <v>350000</v>
      </c>
      <c r="FN179" s="145">
        <f t="shared" si="25"/>
        <v>-108.55999999999995</v>
      </c>
      <c r="FO179" s="145">
        <f t="shared" si="26"/>
        <v>11785.273599999988</v>
      </c>
      <c r="FP179" s="89">
        <f t="shared" si="22"/>
        <v>-105982.90000000002</v>
      </c>
      <c r="FQ179" s="89">
        <f t="shared" si="23"/>
        <v>11232375092.410006</v>
      </c>
      <c r="FR179" s="89">
        <f t="shared" si="24"/>
        <v>11505503.623999996</v>
      </c>
      <c r="FS179" s="89"/>
      <c r="FT179" s="89"/>
      <c r="FU179" s="89"/>
      <c r="FV179" s="139"/>
      <c r="FW179" s="139"/>
      <c r="FX179" s="139"/>
      <c r="FY179" s="139"/>
      <c r="GA179" s="139"/>
      <c r="GB179" s="139"/>
      <c r="GS179" s="139">
        <v>154</v>
      </c>
      <c r="GT179" s="139">
        <v>391950.40501904953</v>
      </c>
      <c r="GU179" s="139">
        <v>58049.594980950467</v>
      </c>
      <c r="GV179" s="139">
        <v>0.39839439910897079</v>
      </c>
      <c r="HC179" s="139">
        <v>154</v>
      </c>
      <c r="HD179" s="139">
        <v>682841.4919853427</v>
      </c>
      <c r="HE179" s="139">
        <v>147158.5080146573</v>
      </c>
      <c r="HF179" s="139">
        <v>0.90092739083229278</v>
      </c>
      <c r="HM179" s="139">
        <v>154</v>
      </c>
      <c r="HN179" s="139">
        <v>337041.23707904643</v>
      </c>
      <c r="HO179" s="139">
        <v>82958.762920953566</v>
      </c>
      <c r="HP179" s="139">
        <v>0.61798949291713279</v>
      </c>
      <c r="HW179" s="139">
        <v>154</v>
      </c>
      <c r="HX179" s="139">
        <v>469904.42646969104</v>
      </c>
      <c r="HY179" s="139">
        <v>80095.57353030896</v>
      </c>
      <c r="HZ179" s="139">
        <v>0.47812764994387863</v>
      </c>
      <c r="JK179" s="139">
        <v>154</v>
      </c>
      <c r="JL179" s="139">
        <v>465398.0466449472</v>
      </c>
      <c r="JM179" s="139">
        <v>-40398.046644947201</v>
      </c>
      <c r="JN179" s="139">
        <v>-0.2953192010660261</v>
      </c>
    </row>
    <row r="180" spans="2:274">
      <c r="B180" s="26">
        <v>279900</v>
      </c>
      <c r="C180" s="6">
        <v>3</v>
      </c>
      <c r="D180" s="6">
        <v>1</v>
      </c>
      <c r="E180" s="6">
        <v>1400</v>
      </c>
      <c r="F180" s="6">
        <v>10800</v>
      </c>
      <c r="G180" s="27">
        <v>6</v>
      </c>
      <c r="I180" s="55">
        <v>352000</v>
      </c>
      <c r="J180" s="6">
        <v>4</v>
      </c>
      <c r="K180" s="6">
        <v>1</v>
      </c>
      <c r="L180" s="6">
        <v>1850</v>
      </c>
      <c r="M180" s="6">
        <v>5712</v>
      </c>
      <c r="N180" s="27">
        <v>7</v>
      </c>
      <c r="P180" s="26">
        <v>350000</v>
      </c>
      <c r="Q180" s="57">
        <v>3</v>
      </c>
      <c r="R180" s="6">
        <v>1</v>
      </c>
      <c r="S180" s="6">
        <v>1250</v>
      </c>
      <c r="T180" s="6">
        <v>219978</v>
      </c>
      <c r="U180" s="27">
        <v>6</v>
      </c>
      <c r="W180" s="38">
        <v>460000</v>
      </c>
      <c r="X180" s="34">
        <v>3</v>
      </c>
      <c r="Y180" s="59">
        <v>1</v>
      </c>
      <c r="Z180" s="34">
        <v>1670</v>
      </c>
      <c r="AA180" s="34">
        <v>4005</v>
      </c>
      <c r="AB180" s="39">
        <v>7</v>
      </c>
      <c r="AD180" s="38">
        <v>361000</v>
      </c>
      <c r="AE180" s="34">
        <v>3</v>
      </c>
      <c r="AF180" s="34">
        <v>1</v>
      </c>
      <c r="AG180" s="34">
        <v>1150</v>
      </c>
      <c r="AH180" s="34">
        <v>17585</v>
      </c>
      <c r="AI180" s="62">
        <v>7</v>
      </c>
      <c r="AK180" s="38">
        <v>655000</v>
      </c>
      <c r="AL180" s="34">
        <v>2</v>
      </c>
      <c r="AM180" s="34">
        <v>1</v>
      </c>
      <c r="AN180" s="59">
        <v>1450</v>
      </c>
      <c r="AO180" s="34">
        <v>15798</v>
      </c>
      <c r="AP180" s="39">
        <v>7</v>
      </c>
      <c r="AS180" s="38">
        <v>597500</v>
      </c>
      <c r="AT180" s="34">
        <v>3</v>
      </c>
      <c r="AU180" s="34">
        <v>2</v>
      </c>
      <c r="AV180" s="34">
        <v>2150</v>
      </c>
      <c r="AW180" s="59">
        <v>5400</v>
      </c>
      <c r="AX180" s="39">
        <v>7</v>
      </c>
      <c r="BN180" s="38">
        <v>329500</v>
      </c>
      <c r="BO180" s="34">
        <v>3</v>
      </c>
      <c r="BP180" s="59">
        <v>1</v>
      </c>
      <c r="BQ180" s="34">
        <v>1080</v>
      </c>
      <c r="BR180" s="34">
        <v>5250</v>
      </c>
      <c r="BS180" s="39">
        <v>7</v>
      </c>
      <c r="BU180" s="38">
        <v>329500</v>
      </c>
      <c r="BV180" s="34">
        <v>3</v>
      </c>
      <c r="BW180" s="59">
        <v>1</v>
      </c>
      <c r="BX180" s="34">
        <v>1080</v>
      </c>
      <c r="BY180" s="34">
        <v>5250</v>
      </c>
      <c r="BZ180" s="39">
        <v>7</v>
      </c>
      <c r="CJ180" s="5"/>
      <c r="CK180" s="6"/>
      <c r="CL180" s="6"/>
      <c r="CM180" s="139" t="s">
        <v>100</v>
      </c>
      <c r="CN180" s="139">
        <v>306504.25</v>
      </c>
      <c r="CO180" s="83"/>
      <c r="CP180" s="83"/>
      <c r="CQ180" s="83"/>
      <c r="CR180" s="6"/>
      <c r="CS180" s="139" t="s">
        <v>100</v>
      </c>
      <c r="CT180" s="139">
        <v>995.375</v>
      </c>
      <c r="CU180" s="6"/>
      <c r="CV180" s="6"/>
      <c r="CW180" s="6"/>
      <c r="CX180" s="6"/>
      <c r="CY180" s="6"/>
      <c r="CZ180" s="7"/>
      <c r="DI180" s="5"/>
      <c r="DJ180" s="6"/>
      <c r="DK180" s="6"/>
      <c r="DL180" s="6"/>
      <c r="DM180" s="6"/>
      <c r="DN180" s="6"/>
      <c r="DO180" s="6"/>
      <c r="DP180" s="6"/>
      <c r="DQ180" s="6"/>
      <c r="DR180" s="6"/>
      <c r="DS180" s="6"/>
      <c r="DT180" s="6"/>
      <c r="DU180" s="6"/>
      <c r="DV180" s="6"/>
      <c r="DW180" s="6"/>
      <c r="DX180" s="6"/>
      <c r="DY180" s="6"/>
      <c r="DZ180" s="6"/>
      <c r="EA180" s="187"/>
      <c r="EB180" s="187"/>
      <c r="EC180" s="187"/>
      <c r="ED180" s="187"/>
      <c r="EE180" s="187"/>
      <c r="EF180" s="187"/>
      <c r="EG180" s="187"/>
      <c r="EH180" s="187"/>
      <c r="EI180" s="187"/>
      <c r="EJ180" s="187"/>
      <c r="EK180" s="187"/>
      <c r="EL180" s="187"/>
      <c r="EM180" s="187"/>
      <c r="EN180" s="187"/>
      <c r="EO180" s="6"/>
      <c r="EP180" s="6"/>
      <c r="EQ180" s="6"/>
      <c r="ER180" s="6"/>
      <c r="ES180" s="6"/>
      <c r="ET180" s="6"/>
      <c r="EU180" s="6"/>
      <c r="EV180" s="6"/>
      <c r="EW180" s="6"/>
      <c r="EX180" s="6"/>
      <c r="EY180" s="6"/>
      <c r="EZ180" s="6"/>
      <c r="FA180" s="6"/>
      <c r="FB180" s="6"/>
      <c r="FC180" s="6"/>
      <c r="FD180" s="6"/>
      <c r="FE180" s="6"/>
      <c r="FF180" s="6"/>
      <c r="FG180" s="6"/>
      <c r="FH180" s="7"/>
      <c r="FJ180" s="100"/>
      <c r="FK180" s="89"/>
      <c r="FL180" s="89">
        <v>1850</v>
      </c>
      <c r="FM180" s="89">
        <v>352000</v>
      </c>
      <c r="FN180" s="145">
        <f t="shared" si="25"/>
        <v>-28.559999999999945</v>
      </c>
      <c r="FO180" s="145">
        <f t="shared" si="26"/>
        <v>815.6735999999969</v>
      </c>
      <c r="FP180" s="89">
        <f t="shared" si="22"/>
        <v>-103982.90000000002</v>
      </c>
      <c r="FQ180" s="89">
        <f t="shared" si="23"/>
        <v>10812443492.410006</v>
      </c>
      <c r="FR180" s="89">
        <f t="shared" si="24"/>
        <v>2969751.6239999952</v>
      </c>
      <c r="FS180" s="89"/>
      <c r="FT180" s="89"/>
      <c r="FU180" s="89"/>
      <c r="FV180" s="139"/>
      <c r="FW180" s="139"/>
      <c r="FX180" s="139"/>
      <c r="FY180" s="139"/>
      <c r="GA180" s="139"/>
      <c r="GB180" s="139"/>
      <c r="GS180" s="139">
        <v>155</v>
      </c>
      <c r="GT180" s="139">
        <v>439241.90822117444</v>
      </c>
      <c r="GU180" s="139">
        <v>10758.091778825561</v>
      </c>
      <c r="GV180" s="139">
        <v>7.3832789207071092E-2</v>
      </c>
      <c r="HC180" s="139">
        <v>155</v>
      </c>
      <c r="HD180" s="139">
        <v>667917.52412563749</v>
      </c>
      <c r="HE180" s="139">
        <v>170082.47587436251</v>
      </c>
      <c r="HF180" s="139">
        <v>1.0412715056918325</v>
      </c>
      <c r="HM180" s="139">
        <v>155</v>
      </c>
      <c r="HN180" s="139">
        <v>332574.27969401306</v>
      </c>
      <c r="HO180" s="139">
        <v>90425.720305986935</v>
      </c>
      <c r="HP180" s="139">
        <v>0.67361352883010184</v>
      </c>
      <c r="HW180" s="139">
        <v>155</v>
      </c>
      <c r="HX180" s="139">
        <v>502621.87995143048</v>
      </c>
      <c r="HY180" s="139">
        <v>52378.120048569515</v>
      </c>
      <c r="HZ180" s="139">
        <v>0.3126693067229766</v>
      </c>
      <c r="JK180" s="139">
        <v>155</v>
      </c>
      <c r="JL180" s="139">
        <v>408391.50871874997</v>
      </c>
      <c r="JM180" s="139">
        <v>16608.491281250026</v>
      </c>
      <c r="JN180" s="139">
        <v>0.12141196873201514</v>
      </c>
    </row>
    <row r="181" spans="2:274">
      <c r="B181" s="26">
        <v>269000</v>
      </c>
      <c r="C181" s="6">
        <v>3</v>
      </c>
      <c r="D181" s="6">
        <v>2</v>
      </c>
      <c r="E181" s="6">
        <v>1420</v>
      </c>
      <c r="F181" s="6">
        <v>7297</v>
      </c>
      <c r="G181" s="27">
        <v>7</v>
      </c>
      <c r="I181" s="55">
        <v>352500</v>
      </c>
      <c r="J181" s="6">
        <v>3</v>
      </c>
      <c r="K181" s="6">
        <v>1</v>
      </c>
      <c r="L181" s="6">
        <v>1170</v>
      </c>
      <c r="M181" s="6">
        <v>8182</v>
      </c>
      <c r="N181" s="27">
        <v>7</v>
      </c>
      <c r="P181" s="26">
        <v>350000</v>
      </c>
      <c r="Q181" s="57">
        <v>3</v>
      </c>
      <c r="R181" s="6">
        <v>1</v>
      </c>
      <c r="S181" s="6">
        <v>1180</v>
      </c>
      <c r="T181" s="6">
        <v>7455</v>
      </c>
      <c r="U181" s="27">
        <v>7</v>
      </c>
      <c r="W181" s="38">
        <v>460000</v>
      </c>
      <c r="X181" s="34">
        <v>3</v>
      </c>
      <c r="Y181" s="59">
        <v>1</v>
      </c>
      <c r="Z181" s="34">
        <v>1130</v>
      </c>
      <c r="AA181" s="34">
        <v>7000</v>
      </c>
      <c r="AB181" s="39">
        <v>6</v>
      </c>
      <c r="AD181" s="38">
        <v>365000</v>
      </c>
      <c r="AE181" s="34">
        <v>3</v>
      </c>
      <c r="AF181" s="34">
        <v>1</v>
      </c>
      <c r="AG181" s="34">
        <v>1640</v>
      </c>
      <c r="AH181" s="34">
        <v>8301</v>
      </c>
      <c r="AI181" s="62">
        <v>7</v>
      </c>
      <c r="AK181" s="38">
        <v>460000</v>
      </c>
      <c r="AL181" s="34">
        <v>3</v>
      </c>
      <c r="AM181" s="34">
        <v>2</v>
      </c>
      <c r="AN181" s="59">
        <v>1453</v>
      </c>
      <c r="AO181" s="34">
        <v>2225</v>
      </c>
      <c r="AP181" s="39">
        <v>8</v>
      </c>
      <c r="AS181" s="38">
        <v>485000</v>
      </c>
      <c r="AT181" s="34">
        <v>3</v>
      </c>
      <c r="AU181" s="34">
        <v>2</v>
      </c>
      <c r="AV181" s="34">
        <v>1500</v>
      </c>
      <c r="AW181" s="59">
        <v>5412</v>
      </c>
      <c r="AX181" s="39">
        <v>7</v>
      </c>
      <c r="BN181" s="38">
        <v>329950</v>
      </c>
      <c r="BO181" s="34">
        <v>4</v>
      </c>
      <c r="BP181" s="59">
        <v>1</v>
      </c>
      <c r="BQ181" s="34">
        <v>1740</v>
      </c>
      <c r="BR181" s="34">
        <v>7208</v>
      </c>
      <c r="BS181" s="39">
        <v>8</v>
      </c>
      <c r="BU181" s="38">
        <v>329950</v>
      </c>
      <c r="BV181" s="34">
        <v>4</v>
      </c>
      <c r="BW181" s="59">
        <v>1</v>
      </c>
      <c r="BX181" s="34">
        <v>1740</v>
      </c>
      <c r="BY181" s="34">
        <v>7208</v>
      </c>
      <c r="BZ181" s="39">
        <v>8</v>
      </c>
      <c r="CJ181" s="5"/>
      <c r="CK181" s="6"/>
      <c r="CL181" s="6"/>
      <c r="CM181" s="139" t="s">
        <v>101</v>
      </c>
      <c r="CN181" s="139">
        <v>63914.821807104563</v>
      </c>
      <c r="CO181" s="83"/>
      <c r="CP181" s="83"/>
      <c r="CQ181" s="83"/>
      <c r="CR181" s="6"/>
      <c r="CS181" s="139" t="s">
        <v>101</v>
      </c>
      <c r="CT181" s="139">
        <v>72.582204012317746</v>
      </c>
      <c r="CU181" s="6"/>
      <c r="CV181" s="6"/>
      <c r="CW181" s="6"/>
      <c r="CX181" s="6"/>
      <c r="CY181" s="6"/>
      <c r="CZ181" s="7"/>
      <c r="DI181" s="5"/>
      <c r="DJ181" s="6"/>
      <c r="DK181" s="6"/>
      <c r="DL181" s="6"/>
      <c r="DM181" s="6"/>
      <c r="DN181" s="6"/>
      <c r="DO181" s="6"/>
      <c r="DP181" s="6"/>
      <c r="DQ181" s="6"/>
      <c r="DR181" s="6"/>
      <c r="DS181" s="6"/>
      <c r="DT181" s="6"/>
      <c r="DU181" s="6"/>
      <c r="DV181" s="6"/>
      <c r="DW181" s="6"/>
      <c r="DX181" s="6"/>
      <c r="DY181" s="6"/>
      <c r="DZ181" s="6"/>
      <c r="EA181" s="187"/>
      <c r="EB181" s="187"/>
      <c r="EC181" s="187"/>
      <c r="ED181" s="187"/>
      <c r="EE181" s="187"/>
      <c r="EF181" s="187"/>
      <c r="EG181" s="187"/>
      <c r="EH181" s="187"/>
      <c r="EI181" s="187"/>
      <c r="EJ181" s="187"/>
      <c r="EK181" s="187"/>
      <c r="EL181" s="187"/>
      <c r="EM181" s="187"/>
      <c r="EN181" s="187"/>
      <c r="EO181" s="6"/>
      <c r="EP181" s="6"/>
      <c r="EQ181" s="6"/>
      <c r="ER181" s="6"/>
      <c r="ES181" s="6"/>
      <c r="ET181" s="6"/>
      <c r="EU181" s="6"/>
      <c r="EV181" s="6"/>
      <c r="EW181" s="6"/>
      <c r="EX181" s="6"/>
      <c r="EY181" s="6"/>
      <c r="EZ181" s="6"/>
      <c r="FA181" s="6"/>
      <c r="FB181" s="6"/>
      <c r="FC181" s="6"/>
      <c r="FD181" s="6"/>
      <c r="FE181" s="6"/>
      <c r="FF181" s="6"/>
      <c r="FG181" s="6"/>
      <c r="FH181" s="7"/>
      <c r="FJ181" s="100"/>
      <c r="FK181" s="89"/>
      <c r="FL181" s="89">
        <v>1170</v>
      </c>
      <c r="FM181" s="89">
        <v>352500</v>
      </c>
      <c r="FN181" s="145">
        <f t="shared" si="25"/>
        <v>-708.56</v>
      </c>
      <c r="FO181" s="145">
        <f t="shared" si="26"/>
        <v>502057.2735999999</v>
      </c>
      <c r="FP181" s="89">
        <f t="shared" si="22"/>
        <v>-103482.90000000002</v>
      </c>
      <c r="FQ181" s="89">
        <f t="shared" si="23"/>
        <v>10708710592.410006</v>
      </c>
      <c r="FR181" s="89">
        <f t="shared" si="24"/>
        <v>73323843.624000013</v>
      </c>
      <c r="FS181" s="89"/>
      <c r="FT181" s="89"/>
      <c r="FU181" s="89"/>
      <c r="FV181" s="139"/>
      <c r="FW181" s="139"/>
      <c r="FX181" s="139"/>
      <c r="FY181" s="139"/>
      <c r="GA181" s="139"/>
      <c r="GB181" s="139"/>
      <c r="GS181" s="139">
        <v>156</v>
      </c>
      <c r="GT181" s="139">
        <v>423478.07382046612</v>
      </c>
      <c r="GU181" s="139">
        <v>26521.926179533883</v>
      </c>
      <c r="GV181" s="139">
        <v>0.18201999250770445</v>
      </c>
      <c r="HC181" s="139">
        <v>156</v>
      </c>
      <c r="HD181" s="139">
        <v>553500.43720123079</v>
      </c>
      <c r="HE181" s="139">
        <v>284899.56279876921</v>
      </c>
      <c r="HF181" s="139">
        <v>1.7441996607901926</v>
      </c>
      <c r="HM181" s="139">
        <v>156</v>
      </c>
      <c r="HN181" s="139">
        <v>362353.99559423537</v>
      </c>
      <c r="HO181" s="139">
        <v>62646.00440576463</v>
      </c>
      <c r="HP181" s="139">
        <v>0.4666724904383126</v>
      </c>
      <c r="HW181" s="139">
        <v>156</v>
      </c>
      <c r="HX181" s="139">
        <v>482991.40786238678</v>
      </c>
      <c r="HY181" s="139">
        <v>77008.592137613217</v>
      </c>
      <c r="HZ181" s="139">
        <v>0.45970002537419408</v>
      </c>
      <c r="JK181" s="139">
        <v>156</v>
      </c>
      <c r="JL181" s="139">
        <v>355607.67730560439</v>
      </c>
      <c r="JM181" s="139">
        <v>79392.322694395611</v>
      </c>
      <c r="JN181" s="139">
        <v>0.58037650966021581</v>
      </c>
    </row>
    <row r="182" spans="2:274">
      <c r="B182" s="26">
        <v>359000</v>
      </c>
      <c r="C182" s="6">
        <v>3</v>
      </c>
      <c r="D182" s="6">
        <v>3</v>
      </c>
      <c r="E182" s="6">
        <v>1320</v>
      </c>
      <c r="F182" s="6">
        <v>1071</v>
      </c>
      <c r="G182" s="27">
        <v>7</v>
      </c>
      <c r="I182" s="55">
        <v>354800</v>
      </c>
      <c r="J182" s="6">
        <v>3</v>
      </c>
      <c r="K182" s="6">
        <v>2</v>
      </c>
      <c r="L182" s="6">
        <v>1370</v>
      </c>
      <c r="M182" s="6">
        <v>78408</v>
      </c>
      <c r="N182" s="27">
        <v>7</v>
      </c>
      <c r="P182" s="26">
        <v>350000</v>
      </c>
      <c r="Q182" s="57">
        <v>3</v>
      </c>
      <c r="R182" s="6">
        <v>1</v>
      </c>
      <c r="S182" s="6">
        <v>1860</v>
      </c>
      <c r="T182" s="6">
        <v>17640</v>
      </c>
      <c r="U182" s="27">
        <v>7</v>
      </c>
      <c r="W182" s="38">
        <v>465000</v>
      </c>
      <c r="X182" s="34">
        <v>2</v>
      </c>
      <c r="Y182" s="59">
        <v>1</v>
      </c>
      <c r="Z182" s="34">
        <v>1120</v>
      </c>
      <c r="AA182" s="34">
        <v>4000</v>
      </c>
      <c r="AB182" s="39">
        <v>7</v>
      </c>
      <c r="AD182" s="38">
        <v>368000</v>
      </c>
      <c r="AE182" s="34">
        <v>3</v>
      </c>
      <c r="AF182" s="34">
        <v>1</v>
      </c>
      <c r="AG182" s="34">
        <v>1280</v>
      </c>
      <c r="AH182" s="34">
        <v>9898</v>
      </c>
      <c r="AI182" s="62">
        <v>7</v>
      </c>
      <c r="AK182" s="38">
        <v>175000</v>
      </c>
      <c r="AL182" s="34">
        <v>3</v>
      </c>
      <c r="AM182" s="34">
        <v>1</v>
      </c>
      <c r="AN182" s="59">
        <v>1460</v>
      </c>
      <c r="AO182" s="34">
        <v>11880</v>
      </c>
      <c r="AP182" s="39">
        <v>7</v>
      </c>
      <c r="AS182" s="38">
        <v>420000</v>
      </c>
      <c r="AT182" s="34">
        <v>3</v>
      </c>
      <c r="AU182" s="34">
        <v>1</v>
      </c>
      <c r="AV182" s="34">
        <v>1130</v>
      </c>
      <c r="AW182" s="59">
        <v>5413</v>
      </c>
      <c r="AX182" s="39">
        <v>7</v>
      </c>
      <c r="BN182" s="38">
        <v>330000</v>
      </c>
      <c r="BO182" s="34">
        <v>2</v>
      </c>
      <c r="BP182" s="59">
        <v>1</v>
      </c>
      <c r="BQ182" s="34">
        <v>860</v>
      </c>
      <c r="BR182" s="34">
        <v>8308</v>
      </c>
      <c r="BS182" s="39">
        <v>7</v>
      </c>
      <c r="BU182" s="38">
        <v>330000</v>
      </c>
      <c r="BV182" s="34">
        <v>2</v>
      </c>
      <c r="BW182" s="59">
        <v>1</v>
      </c>
      <c r="BX182" s="34">
        <v>860</v>
      </c>
      <c r="BY182" s="34">
        <v>8308</v>
      </c>
      <c r="BZ182" s="39">
        <v>7</v>
      </c>
      <c r="CJ182" s="5"/>
      <c r="CK182" s="6"/>
      <c r="CL182" s="6"/>
      <c r="CM182" s="139" t="s">
        <v>102</v>
      </c>
      <c r="CN182" s="139">
        <v>229750</v>
      </c>
      <c r="CO182" s="83"/>
      <c r="CP182" s="83"/>
      <c r="CQ182" s="83"/>
      <c r="CR182" s="6"/>
      <c r="CS182" s="139" t="s">
        <v>102</v>
      </c>
      <c r="CT182" s="139">
        <v>985</v>
      </c>
      <c r="CU182" s="6"/>
      <c r="CV182" s="6"/>
      <c r="CW182" s="6"/>
      <c r="CX182" s="6"/>
      <c r="CY182" s="6"/>
      <c r="CZ182" s="7"/>
      <c r="DI182" s="5"/>
      <c r="DJ182" s="6"/>
      <c r="DK182" s="6"/>
      <c r="DL182" s="6"/>
      <c r="DM182" s="6"/>
      <c r="DN182" s="6"/>
      <c r="DO182" s="6"/>
      <c r="DP182" s="6"/>
      <c r="DQ182" s="6"/>
      <c r="DR182" s="6"/>
      <c r="DS182" s="6"/>
      <c r="DT182" s="6"/>
      <c r="DU182" s="6"/>
      <c r="DV182" s="6"/>
      <c r="DW182" s="6"/>
      <c r="DX182" s="6"/>
      <c r="DY182" s="6"/>
      <c r="DZ182" s="6"/>
      <c r="EA182" s="187"/>
      <c r="EB182" s="187"/>
      <c r="EC182" s="187"/>
      <c r="ED182" s="187"/>
      <c r="EE182" s="187"/>
      <c r="EF182" s="187"/>
      <c r="EG182" s="187"/>
      <c r="EH182" s="187"/>
      <c r="EI182" s="187"/>
      <c r="EJ182" s="187"/>
      <c r="EK182" s="187"/>
      <c r="EL182" s="187"/>
      <c r="EM182" s="187"/>
      <c r="EN182" s="187"/>
      <c r="EO182" s="6"/>
      <c r="EP182" s="6"/>
      <c r="EQ182" s="6"/>
      <c r="ER182" s="6"/>
      <c r="ES182" s="6"/>
      <c r="ET182" s="6"/>
      <c r="EU182" s="6"/>
      <c r="EV182" s="6"/>
      <c r="EW182" s="6"/>
      <c r="EX182" s="6"/>
      <c r="EY182" s="6"/>
      <c r="EZ182" s="6"/>
      <c r="FA182" s="6"/>
      <c r="FB182" s="6"/>
      <c r="FC182" s="6"/>
      <c r="FD182" s="6"/>
      <c r="FE182" s="6"/>
      <c r="FF182" s="6"/>
      <c r="FG182" s="6"/>
      <c r="FH182" s="7"/>
      <c r="FJ182" s="100"/>
      <c r="FK182" s="89"/>
      <c r="FL182" s="89">
        <v>1370</v>
      </c>
      <c r="FM182" s="89">
        <v>354800</v>
      </c>
      <c r="FN182" s="145">
        <f t="shared" si="25"/>
        <v>-508.55999999999995</v>
      </c>
      <c r="FO182" s="145">
        <f t="shared" si="26"/>
        <v>258633.27359999996</v>
      </c>
      <c r="FP182" s="89">
        <f t="shared" si="22"/>
        <v>-101182.90000000002</v>
      </c>
      <c r="FQ182" s="89">
        <f t="shared" si="23"/>
        <v>10237979252.410006</v>
      </c>
      <c r="FR182" s="89">
        <f t="shared" si="24"/>
        <v>51457575.624000005</v>
      </c>
      <c r="FS182" s="89"/>
      <c r="FT182" s="89"/>
      <c r="FU182" s="89"/>
      <c r="FV182" s="139"/>
      <c r="FW182" s="139"/>
      <c r="FX182" s="139"/>
      <c r="FY182" s="139"/>
      <c r="GA182" s="139"/>
      <c r="GB182" s="139"/>
      <c r="GS182" s="139">
        <v>157</v>
      </c>
      <c r="GT182" s="139">
        <v>358452.25691754441</v>
      </c>
      <c r="GU182" s="139">
        <v>91547.743082455592</v>
      </c>
      <c r="GV182" s="139">
        <v>0.62829220612281633</v>
      </c>
      <c r="HC182" s="139">
        <v>157</v>
      </c>
      <c r="HD182" s="139">
        <v>755803.11263279035</v>
      </c>
      <c r="HE182" s="139">
        <v>84196.887367209652</v>
      </c>
      <c r="HF182" s="139">
        <v>0.51546650666222626</v>
      </c>
      <c r="HM182" s="139">
        <v>157</v>
      </c>
      <c r="HN182" s="139">
        <v>344486.16605410201</v>
      </c>
      <c r="HO182" s="139">
        <v>80513.83394589799</v>
      </c>
      <c r="HP182" s="139">
        <v>0.59977634262036805</v>
      </c>
      <c r="HW182" s="139">
        <v>157</v>
      </c>
      <c r="HX182" s="139">
        <v>358665.08463177679</v>
      </c>
      <c r="HY182" s="139">
        <v>201334.91536822321</v>
      </c>
      <c r="HZ182" s="139">
        <v>1.2018615473204781</v>
      </c>
      <c r="JK182" s="139">
        <v>157</v>
      </c>
      <c r="JL182" s="139">
        <v>378832.56312738848</v>
      </c>
      <c r="JM182" s="139">
        <v>56167.436872611521</v>
      </c>
      <c r="JN182" s="139">
        <v>0.41059714418693943</v>
      </c>
    </row>
    <row r="183" spans="2:274">
      <c r="B183" s="26">
        <v>487000</v>
      </c>
      <c r="C183" s="6">
        <v>4</v>
      </c>
      <c r="D183" s="6">
        <v>2</v>
      </c>
      <c r="E183" s="6">
        <v>2400</v>
      </c>
      <c r="F183" s="6">
        <v>7000</v>
      </c>
      <c r="G183" s="27">
        <v>8</v>
      </c>
      <c r="I183" s="55">
        <v>355000</v>
      </c>
      <c r="J183" s="6">
        <v>3</v>
      </c>
      <c r="K183" s="6">
        <v>1</v>
      </c>
      <c r="L183" s="6">
        <v>1180</v>
      </c>
      <c r="M183" s="6">
        <v>7573</v>
      </c>
      <c r="N183" s="27">
        <v>7</v>
      </c>
      <c r="P183" s="26">
        <v>352500</v>
      </c>
      <c r="Q183" s="57">
        <v>3</v>
      </c>
      <c r="R183" s="6">
        <v>1</v>
      </c>
      <c r="S183" s="6">
        <v>1170</v>
      </c>
      <c r="T183" s="6">
        <v>8182</v>
      </c>
      <c r="U183" s="27">
        <v>7</v>
      </c>
      <c r="W183" s="38">
        <v>465000</v>
      </c>
      <c r="X183" s="34">
        <v>3</v>
      </c>
      <c r="Y183" s="59">
        <v>1</v>
      </c>
      <c r="Z183" s="34">
        <v>900</v>
      </c>
      <c r="AA183" s="34">
        <v>8690</v>
      </c>
      <c r="AB183" s="39">
        <v>6</v>
      </c>
      <c r="AD183" s="38">
        <v>369950</v>
      </c>
      <c r="AE183" s="34">
        <v>3</v>
      </c>
      <c r="AF183" s="34">
        <v>2</v>
      </c>
      <c r="AG183" s="34">
        <v>1360</v>
      </c>
      <c r="AH183" s="34">
        <v>3718</v>
      </c>
      <c r="AI183" s="62">
        <v>7</v>
      </c>
      <c r="AK183" s="38">
        <v>240000</v>
      </c>
      <c r="AL183" s="34">
        <v>3</v>
      </c>
      <c r="AM183" s="34">
        <v>2</v>
      </c>
      <c r="AN183" s="59">
        <v>1460</v>
      </c>
      <c r="AO183" s="34">
        <v>7526</v>
      </c>
      <c r="AP183" s="39">
        <v>7</v>
      </c>
      <c r="AS183" s="38">
        <v>655000</v>
      </c>
      <c r="AT183" s="34">
        <v>2</v>
      </c>
      <c r="AU183" s="34">
        <v>1</v>
      </c>
      <c r="AV183" s="34">
        <v>1660</v>
      </c>
      <c r="AW183" s="59">
        <v>5422</v>
      </c>
      <c r="AX183" s="39">
        <v>7</v>
      </c>
      <c r="BN183" s="38">
        <v>334000</v>
      </c>
      <c r="BO183" s="34">
        <v>4</v>
      </c>
      <c r="BP183" s="59">
        <v>1</v>
      </c>
      <c r="BQ183" s="34">
        <v>1680</v>
      </c>
      <c r="BR183" s="34">
        <v>7620</v>
      </c>
      <c r="BS183" s="39">
        <v>7</v>
      </c>
      <c r="BU183" s="38">
        <v>334000</v>
      </c>
      <c r="BV183" s="34">
        <v>4</v>
      </c>
      <c r="BW183" s="59">
        <v>1</v>
      </c>
      <c r="BX183" s="34">
        <v>1680</v>
      </c>
      <c r="BY183" s="34">
        <v>7620</v>
      </c>
      <c r="BZ183" s="39">
        <v>7</v>
      </c>
      <c r="CJ183" s="5"/>
      <c r="CK183" s="6"/>
      <c r="CL183" s="6"/>
      <c r="CM183" s="139" t="s">
        <v>103</v>
      </c>
      <c r="CN183" s="139" t="e">
        <v>#N/A</v>
      </c>
      <c r="CO183" s="83"/>
      <c r="CP183" s="83"/>
      <c r="CQ183" s="83"/>
      <c r="CR183" s="6"/>
      <c r="CS183" s="139" t="s">
        <v>103</v>
      </c>
      <c r="CT183" s="139">
        <v>1010</v>
      </c>
      <c r="CU183" s="6"/>
      <c r="CV183" s="6"/>
      <c r="CW183" s="6"/>
      <c r="CX183" s="6"/>
      <c r="CY183" s="6"/>
      <c r="CZ183" s="7"/>
      <c r="DI183" s="5"/>
      <c r="DJ183" s="6"/>
      <c r="DK183" s="6"/>
      <c r="DL183" s="6"/>
      <c r="DM183" s="6"/>
      <c r="DN183" s="6"/>
      <c r="DO183" s="6"/>
      <c r="DP183" s="6"/>
      <c r="DQ183" s="6"/>
      <c r="DR183" s="6"/>
      <c r="DS183" s="6"/>
      <c r="DT183" s="6"/>
      <c r="DU183" s="6"/>
      <c r="DV183" s="6"/>
      <c r="DW183" s="6"/>
      <c r="DX183" s="6"/>
      <c r="DY183" s="6"/>
      <c r="DZ183" s="6"/>
      <c r="EA183" s="187"/>
      <c r="EB183" s="187"/>
      <c r="EC183" s="187"/>
      <c r="ED183" s="187"/>
      <c r="EE183" s="187"/>
      <c r="EF183" s="187"/>
      <c r="EG183" s="187"/>
      <c r="EH183" s="187"/>
      <c r="EI183" s="187"/>
      <c r="EJ183" s="187"/>
      <c r="EK183" s="187"/>
      <c r="EL183" s="187"/>
      <c r="EM183" s="187"/>
      <c r="EN183" s="187"/>
      <c r="EO183" s="6"/>
      <c r="EP183" s="6"/>
      <c r="EQ183" s="6"/>
      <c r="ER183" s="6"/>
      <c r="ES183" s="6"/>
      <c r="ET183" s="6"/>
      <c r="EU183" s="6"/>
      <c r="EV183" s="6"/>
      <c r="EW183" s="6"/>
      <c r="EX183" s="6"/>
      <c r="EY183" s="6"/>
      <c r="EZ183" s="6"/>
      <c r="FA183" s="6"/>
      <c r="FB183" s="6"/>
      <c r="FC183" s="6"/>
      <c r="FD183" s="6"/>
      <c r="FE183" s="6"/>
      <c r="FF183" s="6"/>
      <c r="FG183" s="6"/>
      <c r="FH183" s="7"/>
      <c r="FJ183" s="100"/>
      <c r="FK183" s="89"/>
      <c r="FL183" s="89">
        <v>1180</v>
      </c>
      <c r="FM183" s="89">
        <v>355000</v>
      </c>
      <c r="FN183" s="145">
        <f t="shared" si="25"/>
        <v>-698.56</v>
      </c>
      <c r="FO183" s="145">
        <f t="shared" si="26"/>
        <v>487986.07359999995</v>
      </c>
      <c r="FP183" s="89">
        <f t="shared" si="22"/>
        <v>-100982.90000000002</v>
      </c>
      <c r="FQ183" s="89">
        <f t="shared" si="23"/>
        <v>10197546092.410006</v>
      </c>
      <c r="FR183" s="89">
        <f t="shared" si="24"/>
        <v>70542614.624000013</v>
      </c>
      <c r="FS183" s="89"/>
      <c r="FT183" s="89"/>
      <c r="FU183" s="89"/>
      <c r="FV183" s="139"/>
      <c r="FW183" s="139"/>
      <c r="FX183" s="139"/>
      <c r="FY183" s="139"/>
      <c r="GA183" s="139"/>
      <c r="GB183" s="139"/>
      <c r="GS183" s="139">
        <v>158</v>
      </c>
      <c r="GT183" s="139">
        <v>399832.32221940369</v>
      </c>
      <c r="GU183" s="139">
        <v>51167.677780596307</v>
      </c>
      <c r="GV183" s="139">
        <v>0.35116379795400138</v>
      </c>
      <c r="HC183" s="139">
        <v>158</v>
      </c>
      <c r="HD183" s="139">
        <v>1021118.0968053276</v>
      </c>
      <c r="HE183" s="139">
        <v>-171118.09680532757</v>
      </c>
      <c r="HF183" s="139">
        <v>-1.0476117389261401</v>
      </c>
      <c r="HM183" s="139">
        <v>158</v>
      </c>
      <c r="HN183" s="139">
        <v>426380.38477971335</v>
      </c>
      <c r="HO183" s="139">
        <v>-1380.3847797133494</v>
      </c>
      <c r="HP183" s="139">
        <v>-1.0282979880719939E-2</v>
      </c>
      <c r="HW183" s="139">
        <v>158</v>
      </c>
      <c r="HX183" s="139">
        <v>576236.15028534434</v>
      </c>
      <c r="HY183" s="139">
        <v>-16236.150285344338</v>
      </c>
      <c r="HZ183" s="139">
        <v>-9.6921116085519315E-2</v>
      </c>
      <c r="JK183" s="139">
        <v>158</v>
      </c>
      <c r="JL183" s="139">
        <v>391500.68266654341</v>
      </c>
      <c r="JM183" s="139">
        <v>48499.317333456594</v>
      </c>
      <c r="JN183" s="139">
        <v>0.35454139090053011</v>
      </c>
    </row>
    <row r="184" spans="2:274">
      <c r="B184" s="26">
        <v>450000</v>
      </c>
      <c r="C184" s="6">
        <v>2</v>
      </c>
      <c r="D184" s="6">
        <v>1</v>
      </c>
      <c r="E184" s="6">
        <v>810</v>
      </c>
      <c r="F184" s="6">
        <v>4368</v>
      </c>
      <c r="G184" s="27">
        <v>6</v>
      </c>
      <c r="I184" s="55">
        <v>355950</v>
      </c>
      <c r="J184" s="6">
        <v>4</v>
      </c>
      <c r="K184" s="6">
        <v>2</v>
      </c>
      <c r="L184" s="6">
        <v>1960</v>
      </c>
      <c r="M184" s="6">
        <v>8540</v>
      </c>
      <c r="N184" s="27">
        <v>7</v>
      </c>
      <c r="P184" s="26">
        <v>354800</v>
      </c>
      <c r="Q184" s="57">
        <v>3</v>
      </c>
      <c r="R184" s="6">
        <v>2</v>
      </c>
      <c r="S184" s="6">
        <v>1370</v>
      </c>
      <c r="T184" s="6">
        <v>78408</v>
      </c>
      <c r="U184" s="27">
        <v>7</v>
      </c>
      <c r="W184" s="38">
        <v>475000</v>
      </c>
      <c r="X184" s="34">
        <v>3</v>
      </c>
      <c r="Y184" s="59">
        <v>1</v>
      </c>
      <c r="Z184" s="34">
        <v>1550</v>
      </c>
      <c r="AA184" s="34">
        <v>4054</v>
      </c>
      <c r="AB184" s="39">
        <v>7</v>
      </c>
      <c r="AD184" s="38">
        <v>369950</v>
      </c>
      <c r="AE184" s="34">
        <v>3</v>
      </c>
      <c r="AF184" s="34">
        <v>1</v>
      </c>
      <c r="AG184" s="34">
        <v>1110</v>
      </c>
      <c r="AH184" s="34">
        <v>7603</v>
      </c>
      <c r="AI184" s="62">
        <v>7</v>
      </c>
      <c r="AK184" s="38">
        <v>337000</v>
      </c>
      <c r="AL184" s="34">
        <v>3</v>
      </c>
      <c r="AM184" s="34">
        <v>2</v>
      </c>
      <c r="AN184" s="59">
        <v>1460</v>
      </c>
      <c r="AO184" s="34">
        <v>941</v>
      </c>
      <c r="AP184" s="39">
        <v>8</v>
      </c>
      <c r="AS184" s="38">
        <v>219900</v>
      </c>
      <c r="AT184" s="34">
        <v>4</v>
      </c>
      <c r="AU184" s="34">
        <v>1</v>
      </c>
      <c r="AV184" s="34">
        <v>1120</v>
      </c>
      <c r="AW184" s="59">
        <v>5427</v>
      </c>
      <c r="AX184" s="39">
        <v>6</v>
      </c>
      <c r="BN184" s="38">
        <v>340000</v>
      </c>
      <c r="BO184" s="34">
        <v>3</v>
      </c>
      <c r="BP184" s="59">
        <v>1</v>
      </c>
      <c r="BQ184" s="34">
        <v>1740</v>
      </c>
      <c r="BR184" s="34">
        <v>46580</v>
      </c>
      <c r="BS184" s="39">
        <v>7</v>
      </c>
      <c r="BU184" s="38">
        <v>340000</v>
      </c>
      <c r="BV184" s="34">
        <v>3</v>
      </c>
      <c r="BW184" s="59">
        <v>1</v>
      </c>
      <c r="BX184" s="34">
        <v>1740</v>
      </c>
      <c r="BY184" s="34">
        <v>46580</v>
      </c>
      <c r="BZ184" s="39">
        <v>7</v>
      </c>
      <c r="CJ184" s="5"/>
      <c r="CK184" s="6"/>
      <c r="CL184" s="6"/>
      <c r="CM184" s="139" t="s">
        <v>104</v>
      </c>
      <c r="CN184" s="139">
        <v>180778.41567253385</v>
      </c>
      <c r="CO184" s="142" t="s">
        <v>99</v>
      </c>
      <c r="CP184" s="143" t="s">
        <v>139</v>
      </c>
      <c r="CQ184" s="143" t="s">
        <v>140</v>
      </c>
      <c r="CR184" s="6"/>
      <c r="CS184" s="139" t="s">
        <v>104</v>
      </c>
      <c r="CT184" s="139">
        <v>205.29347460230127</v>
      </c>
      <c r="CU184" s="6"/>
      <c r="CV184" s="6"/>
      <c r="CW184" s="6"/>
      <c r="CX184" s="6"/>
      <c r="CY184" s="6"/>
      <c r="CZ184" s="7"/>
      <c r="DI184" s="5"/>
      <c r="DJ184" s="6"/>
      <c r="DK184" s="6"/>
      <c r="DL184" s="6"/>
      <c r="DM184" s="6"/>
      <c r="DN184" s="6"/>
      <c r="DO184" s="6"/>
      <c r="DP184" s="6"/>
      <c r="DQ184" s="6"/>
      <c r="DR184" s="6"/>
      <c r="DS184" s="6"/>
      <c r="DT184" s="6"/>
      <c r="DU184" s="6"/>
      <c r="DV184" s="6"/>
      <c r="DW184" s="6"/>
      <c r="DX184" s="6"/>
      <c r="DY184" s="6"/>
      <c r="DZ184" s="6"/>
      <c r="EA184" s="187"/>
      <c r="EB184" s="187"/>
      <c r="EC184" s="187"/>
      <c r="ED184" s="187"/>
      <c r="EE184" s="187"/>
      <c r="EF184" s="187"/>
      <c r="EG184" s="187"/>
      <c r="EH184" s="187"/>
      <c r="EI184" s="187"/>
      <c r="EJ184" s="187"/>
      <c r="EK184" s="187"/>
      <c r="EL184" s="187"/>
      <c r="EM184" s="187"/>
      <c r="EN184" s="187"/>
      <c r="EO184" s="6"/>
      <c r="EP184" s="6"/>
      <c r="EQ184" s="6"/>
      <c r="ER184" s="6"/>
      <c r="ES184" s="6"/>
      <c r="ET184" s="6"/>
      <c r="EU184" s="6"/>
      <c r="EV184" s="6"/>
      <c r="EW184" s="6"/>
      <c r="EX184" s="6"/>
      <c r="EY184" s="6"/>
      <c r="EZ184" s="6"/>
      <c r="FA184" s="6"/>
      <c r="FB184" s="6"/>
      <c r="FC184" s="6"/>
      <c r="FD184" s="6"/>
      <c r="FE184" s="6"/>
      <c r="FF184" s="6"/>
      <c r="FG184" s="6"/>
      <c r="FH184" s="7"/>
      <c r="FJ184" s="100"/>
      <c r="FK184" s="89"/>
      <c r="FL184" s="89">
        <v>1960</v>
      </c>
      <c r="FM184" s="89">
        <v>355950</v>
      </c>
      <c r="FN184" s="145">
        <f t="shared" si="25"/>
        <v>81.440000000000055</v>
      </c>
      <c r="FO184" s="145">
        <f t="shared" si="26"/>
        <v>6632.4736000000084</v>
      </c>
      <c r="FP184" s="89">
        <f t="shared" si="22"/>
        <v>-100032.90000000002</v>
      </c>
      <c r="FQ184" s="89">
        <f t="shared" si="23"/>
        <v>10006581082.410006</v>
      </c>
      <c r="FR184" s="89">
        <f t="shared" si="24"/>
        <v>-8146679.3760000076</v>
      </c>
      <c r="FS184" s="89"/>
      <c r="FT184" s="89"/>
      <c r="FU184" s="89"/>
      <c r="FV184" s="139"/>
      <c r="FW184" s="139"/>
      <c r="FX184" s="139"/>
      <c r="FY184" s="139"/>
      <c r="GA184" s="139"/>
      <c r="GB184" s="139"/>
      <c r="GS184" s="139">
        <v>159</v>
      </c>
      <c r="GT184" s="139">
        <v>324954.10881603928</v>
      </c>
      <c r="GU184" s="139">
        <v>130045.89118396072</v>
      </c>
      <c r="GV184" s="139">
        <v>0.89250501561339812</v>
      </c>
      <c r="HC184" s="139">
        <v>159</v>
      </c>
      <c r="HD184" s="139">
        <v>530285.37608613377</v>
      </c>
      <c r="HE184" s="139">
        <v>324714.62391386623</v>
      </c>
      <c r="HF184" s="139">
        <v>1.9879536890838192</v>
      </c>
      <c r="HM184" s="139">
        <v>159</v>
      </c>
      <c r="HN184" s="139">
        <v>407023.56944456883</v>
      </c>
      <c r="HO184" s="139">
        <v>17976.430555431172</v>
      </c>
      <c r="HP184" s="139">
        <v>0.13391285998317376</v>
      </c>
      <c r="HW184" s="139">
        <v>159</v>
      </c>
      <c r="HX184" s="139">
        <v>644942.80259699724</v>
      </c>
      <c r="HY184" s="139">
        <v>-80992.802596997237</v>
      </c>
      <c r="HZ184" s="139">
        <v>-0.48348362663783001</v>
      </c>
      <c r="JK184" s="139">
        <v>159</v>
      </c>
      <c r="JL184" s="139">
        <v>413669.89186006453</v>
      </c>
      <c r="JM184" s="139">
        <v>26330.108139935473</v>
      </c>
      <c r="JN184" s="139">
        <v>0.19247926931240311</v>
      </c>
    </row>
    <row r="185" spans="2:274">
      <c r="B185" s="26">
        <v>317000</v>
      </c>
      <c r="C185" s="6">
        <v>3</v>
      </c>
      <c r="D185" s="6">
        <v>1</v>
      </c>
      <c r="E185" s="6">
        <v>1390</v>
      </c>
      <c r="F185" s="6">
        <v>8300</v>
      </c>
      <c r="G185" s="27">
        <v>7</v>
      </c>
      <c r="I185" s="55">
        <v>356000</v>
      </c>
      <c r="J185" s="6">
        <v>3</v>
      </c>
      <c r="K185" s="6">
        <v>1</v>
      </c>
      <c r="L185" s="6">
        <v>1680</v>
      </c>
      <c r="M185" s="6">
        <v>8712</v>
      </c>
      <c r="N185" s="27">
        <v>8</v>
      </c>
      <c r="P185" s="26">
        <v>355000</v>
      </c>
      <c r="Q185" s="57">
        <v>3</v>
      </c>
      <c r="R185" s="6">
        <v>1</v>
      </c>
      <c r="S185" s="6">
        <v>1180</v>
      </c>
      <c r="T185" s="6">
        <v>7573</v>
      </c>
      <c r="U185" s="27">
        <v>7</v>
      </c>
      <c r="W185" s="38">
        <v>475580</v>
      </c>
      <c r="X185" s="34">
        <v>3</v>
      </c>
      <c r="Y185" s="59">
        <v>1</v>
      </c>
      <c r="Z185" s="34">
        <v>1520</v>
      </c>
      <c r="AA185" s="34">
        <v>11085</v>
      </c>
      <c r="AB185" s="39">
        <v>8</v>
      </c>
      <c r="AD185" s="38">
        <v>370000</v>
      </c>
      <c r="AE185" s="34">
        <v>2</v>
      </c>
      <c r="AF185" s="34">
        <v>1</v>
      </c>
      <c r="AG185" s="34">
        <v>750</v>
      </c>
      <c r="AH185" s="34">
        <v>2020</v>
      </c>
      <c r="AI185" s="62">
        <v>7</v>
      </c>
      <c r="AK185" s="38">
        <v>241000</v>
      </c>
      <c r="AL185" s="34">
        <v>2</v>
      </c>
      <c r="AM185" s="34">
        <v>2</v>
      </c>
      <c r="AN185" s="59">
        <v>1470</v>
      </c>
      <c r="AO185" s="34">
        <v>3128</v>
      </c>
      <c r="AP185" s="39">
        <v>6</v>
      </c>
      <c r="AS185" s="38">
        <v>350000</v>
      </c>
      <c r="AT185" s="34">
        <v>4</v>
      </c>
      <c r="AU185" s="34">
        <v>2</v>
      </c>
      <c r="AV185" s="34">
        <v>2560</v>
      </c>
      <c r="AW185" s="59">
        <v>5428</v>
      </c>
      <c r="AX185" s="39">
        <v>8</v>
      </c>
      <c r="BN185" s="38">
        <v>341000</v>
      </c>
      <c r="BO185" s="34">
        <v>3</v>
      </c>
      <c r="BP185" s="59">
        <v>1</v>
      </c>
      <c r="BQ185" s="34">
        <v>1720</v>
      </c>
      <c r="BR185" s="34">
        <v>7119</v>
      </c>
      <c r="BS185" s="39">
        <v>7</v>
      </c>
      <c r="BU185" s="38">
        <v>341000</v>
      </c>
      <c r="BV185" s="34">
        <v>3</v>
      </c>
      <c r="BW185" s="59">
        <v>1</v>
      </c>
      <c r="BX185" s="34">
        <v>1720</v>
      </c>
      <c r="BY185" s="34">
        <v>7119</v>
      </c>
      <c r="BZ185" s="39">
        <v>7</v>
      </c>
      <c r="CJ185" s="5"/>
      <c r="CK185" s="6"/>
      <c r="CL185" s="6"/>
      <c r="CM185" s="139" t="s">
        <v>105</v>
      </c>
      <c r="CN185" s="139">
        <v>32680835573.07143</v>
      </c>
      <c r="CO185" s="142">
        <v>151134.53768131085</v>
      </c>
      <c r="CP185" s="83">
        <f>SUM(CN180-CO185)</f>
        <v>155369.71231868915</v>
      </c>
      <c r="CQ185" s="83">
        <f>SUM(CN180+CO185)</f>
        <v>457638.78768131085</v>
      </c>
      <c r="CR185" s="6"/>
      <c r="CS185" s="139" t="s">
        <v>105</v>
      </c>
      <c r="CT185" s="139">
        <v>42145.410714285717</v>
      </c>
      <c r="CU185" s="139" t="s">
        <v>99</v>
      </c>
      <c r="CV185" s="96" t="s">
        <v>139</v>
      </c>
      <c r="CW185" s="96" t="s">
        <v>140</v>
      </c>
      <c r="CX185" s="6"/>
      <c r="CY185" s="6"/>
      <c r="CZ185" s="7"/>
      <c r="DI185" s="5"/>
      <c r="DJ185" s="6"/>
      <c r="DK185" s="6"/>
      <c r="DL185" s="6"/>
      <c r="DM185" s="6"/>
      <c r="DN185" s="6"/>
      <c r="DO185" s="6"/>
      <c r="DP185" s="6"/>
      <c r="DQ185" s="6"/>
      <c r="DR185" s="6"/>
      <c r="DS185" s="6"/>
      <c r="DT185" s="6"/>
      <c r="DU185" s="6"/>
      <c r="DV185" s="6"/>
      <c r="DW185" s="6"/>
      <c r="DX185" s="6"/>
      <c r="DY185" s="6"/>
      <c r="DZ185" s="6"/>
      <c r="EA185" s="187"/>
      <c r="EB185" s="187"/>
      <c r="EC185" s="187"/>
      <c r="ED185" s="187"/>
      <c r="EE185" s="187"/>
      <c r="EF185" s="187"/>
      <c r="EG185" s="187"/>
      <c r="EH185" s="187"/>
      <c r="EI185" s="187"/>
      <c r="EJ185" s="187"/>
      <c r="EK185" s="187"/>
      <c r="EL185" s="187"/>
      <c r="EM185" s="187"/>
      <c r="EN185" s="187"/>
      <c r="EO185" s="6"/>
      <c r="EP185" s="6"/>
      <c r="EQ185" s="6"/>
      <c r="ER185" s="6"/>
      <c r="ES185" s="6"/>
      <c r="ET185" s="6"/>
      <c r="EU185" s="6"/>
      <c r="EV185" s="6"/>
      <c r="EW185" s="6"/>
      <c r="EX185" s="6"/>
      <c r="EY185" s="6"/>
      <c r="EZ185" s="6"/>
      <c r="FA185" s="6"/>
      <c r="FB185" s="6"/>
      <c r="FC185" s="6"/>
      <c r="FD185" s="6"/>
      <c r="FE185" s="6"/>
      <c r="FF185" s="6"/>
      <c r="FG185" s="6"/>
      <c r="FH185" s="7"/>
      <c r="FJ185" s="100"/>
      <c r="FK185" s="89"/>
      <c r="FL185" s="89">
        <v>1680</v>
      </c>
      <c r="FM185" s="89">
        <v>356000</v>
      </c>
      <c r="FN185" s="145">
        <f t="shared" si="25"/>
        <v>-198.55999999999995</v>
      </c>
      <c r="FO185" s="145">
        <f t="shared" si="26"/>
        <v>39426.073599999982</v>
      </c>
      <c r="FP185" s="89">
        <f t="shared" si="22"/>
        <v>-99982.900000000023</v>
      </c>
      <c r="FQ185" s="89">
        <f t="shared" si="23"/>
        <v>9996580292.4100056</v>
      </c>
      <c r="FR185" s="89">
        <f t="shared" si="24"/>
        <v>19852604.623999998</v>
      </c>
      <c r="FS185" s="89"/>
      <c r="FT185" s="89"/>
      <c r="FU185" s="89"/>
      <c r="FV185" s="139"/>
      <c r="FW185" s="139"/>
      <c r="FX185" s="139"/>
      <c r="FY185" s="139"/>
      <c r="GA185" s="139"/>
      <c r="GB185" s="139"/>
      <c r="GS185" s="139">
        <v>160</v>
      </c>
      <c r="GT185" s="139">
        <v>421507.59452037758</v>
      </c>
      <c r="GU185" s="139">
        <v>38492.405479622423</v>
      </c>
      <c r="GV185" s="139">
        <v>0.26417339787375621</v>
      </c>
      <c r="HC185" s="139">
        <v>160</v>
      </c>
      <c r="HD185" s="139">
        <v>817157.2027226896</v>
      </c>
      <c r="HE185" s="139">
        <v>67586.797277310397</v>
      </c>
      <c r="HF185" s="139">
        <v>0.41377693853551106</v>
      </c>
      <c r="HM185" s="139">
        <v>160</v>
      </c>
      <c r="HN185" s="139">
        <v>305772.53538381297</v>
      </c>
      <c r="HO185" s="139">
        <v>121227.46461618703</v>
      </c>
      <c r="HP185" s="139">
        <v>0.90306673759312539</v>
      </c>
      <c r="HW185" s="139">
        <v>160</v>
      </c>
      <c r="HX185" s="139">
        <v>653122.16596743208</v>
      </c>
      <c r="HY185" s="139">
        <v>-88622.165967432084</v>
      </c>
      <c r="HZ185" s="139">
        <v>-0.52902683730593958</v>
      </c>
      <c r="JK185" s="139">
        <v>160</v>
      </c>
      <c r="JL185" s="139">
        <v>341883.88113818655</v>
      </c>
      <c r="JM185" s="139">
        <v>99116.118861813447</v>
      </c>
      <c r="JN185" s="139">
        <v>0.72456208816960455</v>
      </c>
    </row>
    <row r="186" spans="2:274">
      <c r="B186" s="26">
        <v>270000</v>
      </c>
      <c r="C186" s="6">
        <v>3</v>
      </c>
      <c r="D186" s="6">
        <v>1</v>
      </c>
      <c r="E186" s="6">
        <v>1390</v>
      </c>
      <c r="F186" s="6">
        <v>9000</v>
      </c>
      <c r="G186" s="27">
        <v>7</v>
      </c>
      <c r="I186" s="55">
        <v>358000</v>
      </c>
      <c r="J186" s="6">
        <v>2</v>
      </c>
      <c r="K186" s="6">
        <v>1</v>
      </c>
      <c r="L186" s="6">
        <v>960</v>
      </c>
      <c r="M186" s="6">
        <v>1808</v>
      </c>
      <c r="N186" s="27">
        <v>7</v>
      </c>
      <c r="P186" s="26">
        <v>356000</v>
      </c>
      <c r="Q186" s="57">
        <v>3</v>
      </c>
      <c r="R186" s="6">
        <v>1</v>
      </c>
      <c r="S186" s="6">
        <v>1680</v>
      </c>
      <c r="T186" s="6">
        <v>8712</v>
      </c>
      <c r="U186" s="27">
        <v>8</v>
      </c>
      <c r="W186" s="38">
        <v>480000</v>
      </c>
      <c r="X186" s="34">
        <v>4</v>
      </c>
      <c r="Y186" s="59">
        <v>1</v>
      </c>
      <c r="Z186" s="34">
        <v>1920</v>
      </c>
      <c r="AA186" s="34">
        <v>9380</v>
      </c>
      <c r="AB186" s="39">
        <v>7</v>
      </c>
      <c r="AD186" s="38">
        <v>375000</v>
      </c>
      <c r="AE186" s="34">
        <v>2</v>
      </c>
      <c r="AF186" s="34">
        <v>1</v>
      </c>
      <c r="AG186" s="34">
        <v>1160</v>
      </c>
      <c r="AH186" s="34">
        <v>1648</v>
      </c>
      <c r="AI186" s="62">
        <v>7</v>
      </c>
      <c r="AK186" s="38">
        <v>264000</v>
      </c>
      <c r="AL186" s="34">
        <v>3</v>
      </c>
      <c r="AM186" s="34">
        <v>1</v>
      </c>
      <c r="AN186" s="59">
        <v>1470</v>
      </c>
      <c r="AO186" s="34">
        <v>14821</v>
      </c>
      <c r="AP186" s="39">
        <v>7</v>
      </c>
      <c r="AS186" s="38">
        <v>750000</v>
      </c>
      <c r="AT186" s="34">
        <v>3</v>
      </c>
      <c r="AU186" s="34">
        <v>2</v>
      </c>
      <c r="AV186" s="34">
        <v>1760</v>
      </c>
      <c r="AW186" s="59">
        <v>5488</v>
      </c>
      <c r="AX186" s="39">
        <v>7</v>
      </c>
      <c r="BN186" s="38">
        <v>345000</v>
      </c>
      <c r="BO186" s="34">
        <v>3</v>
      </c>
      <c r="BP186" s="59">
        <v>1</v>
      </c>
      <c r="BQ186" s="34">
        <v>1110</v>
      </c>
      <c r="BR186" s="34">
        <v>6250</v>
      </c>
      <c r="BS186" s="39">
        <v>7</v>
      </c>
      <c r="BU186" s="38">
        <v>345000</v>
      </c>
      <c r="BV186" s="34">
        <v>3</v>
      </c>
      <c r="BW186" s="59">
        <v>1</v>
      </c>
      <c r="BX186" s="34">
        <v>1110</v>
      </c>
      <c r="BY186" s="34">
        <v>6250</v>
      </c>
      <c r="BZ186" s="39">
        <v>7</v>
      </c>
      <c r="CJ186" s="5"/>
      <c r="CK186" s="6"/>
      <c r="CL186" s="6"/>
      <c r="CM186" s="139" t="s">
        <v>106</v>
      </c>
      <c r="CN186" s="139">
        <v>0.9343515650678329</v>
      </c>
      <c r="CO186" s="83"/>
      <c r="CP186" s="83"/>
      <c r="CQ186" s="83"/>
      <c r="CR186" s="6"/>
      <c r="CS186" s="139" t="s">
        <v>106</v>
      </c>
      <c r="CT186" s="139">
        <v>2.4928460164587278</v>
      </c>
      <c r="CU186" s="141">
        <v>171.62963984158168</v>
      </c>
      <c r="CV186" s="68">
        <f>SUM(CT180-CU186)</f>
        <v>823.74536015841829</v>
      </c>
      <c r="CW186" s="68">
        <f>SUM(CT180+CU186)</f>
        <v>1167.0046398415816</v>
      </c>
      <c r="CX186" s="6"/>
      <c r="CY186" s="6"/>
      <c r="CZ186" s="7"/>
      <c r="DI186" s="5"/>
      <c r="DJ186" s="6"/>
      <c r="DK186" s="6"/>
      <c r="DL186" s="6"/>
      <c r="DM186" s="6"/>
      <c r="DN186" s="6"/>
      <c r="DO186" s="6"/>
      <c r="DP186" s="6"/>
      <c r="DQ186" s="6"/>
      <c r="DR186" s="6"/>
      <c r="DS186" s="6"/>
      <c r="DT186" s="6"/>
      <c r="DU186" s="6"/>
      <c r="DV186" s="6"/>
      <c r="DW186" s="6"/>
      <c r="DX186" s="6"/>
      <c r="DY186" s="6"/>
      <c r="DZ186" s="6"/>
      <c r="EA186" s="187"/>
      <c r="EB186" s="187"/>
      <c r="EC186" s="187"/>
      <c r="ED186" s="187"/>
      <c r="EE186" s="187"/>
      <c r="EF186" s="187"/>
      <c r="EG186" s="187"/>
      <c r="EH186" s="187"/>
      <c r="EI186" s="187"/>
      <c r="EJ186" s="187"/>
      <c r="EK186" s="187"/>
      <c r="EL186" s="187"/>
      <c r="EM186" s="187"/>
      <c r="EN186" s="187"/>
      <c r="EO186" s="6"/>
      <c r="EP186" s="6"/>
      <c r="EQ186" s="6"/>
      <c r="ER186" s="6"/>
      <c r="ES186" s="6"/>
      <c r="ET186" s="6"/>
      <c r="EU186" s="6"/>
      <c r="EV186" s="6"/>
      <c r="EW186" s="6"/>
      <c r="EX186" s="6"/>
      <c r="EY186" s="6"/>
      <c r="EZ186" s="6"/>
      <c r="FA186" s="6"/>
      <c r="FB186" s="6"/>
      <c r="FC186" s="6"/>
      <c r="FD186" s="6"/>
      <c r="FE186" s="6"/>
      <c r="FF186" s="6"/>
      <c r="FG186" s="6"/>
      <c r="FH186" s="7"/>
      <c r="FJ186" s="100"/>
      <c r="FK186" s="89"/>
      <c r="FL186" s="89">
        <v>960</v>
      </c>
      <c r="FM186" s="89">
        <v>358000</v>
      </c>
      <c r="FN186" s="145">
        <f t="shared" si="25"/>
        <v>-918.56</v>
      </c>
      <c r="FO186" s="145">
        <f t="shared" si="26"/>
        <v>843752.47359999991</v>
      </c>
      <c r="FP186" s="89">
        <f t="shared" si="22"/>
        <v>-97982.900000000023</v>
      </c>
      <c r="FQ186" s="89">
        <f t="shared" si="23"/>
        <v>9600648692.4100037</v>
      </c>
      <c r="FR186" s="89">
        <f t="shared" si="24"/>
        <v>90003172.624000013</v>
      </c>
      <c r="FS186" s="89"/>
      <c r="FT186" s="89"/>
      <c r="FU186" s="89"/>
      <c r="FV186" s="139"/>
      <c r="FW186" s="139"/>
      <c r="FX186" s="139"/>
      <c r="FY186" s="139"/>
      <c r="GA186" s="139"/>
      <c r="GB186" s="139"/>
      <c r="GS186" s="139">
        <v>161</v>
      </c>
      <c r="GT186" s="139">
        <v>315101.71231559664</v>
      </c>
      <c r="GU186" s="139">
        <v>144898.28768440336</v>
      </c>
      <c r="GV186" s="139">
        <v>0.99443702015302982</v>
      </c>
      <c r="HC186" s="139">
        <v>161</v>
      </c>
      <c r="HD186" s="139">
        <v>797258.57890974917</v>
      </c>
      <c r="HE186" s="139">
        <v>87741.421090250835</v>
      </c>
      <c r="HF186" s="139">
        <v>0.53716669621904412</v>
      </c>
      <c r="HM186" s="139">
        <v>161</v>
      </c>
      <c r="HN186" s="139">
        <v>351931.09502915759</v>
      </c>
      <c r="HO186" s="139">
        <v>83068.904970842414</v>
      </c>
      <c r="HP186" s="139">
        <v>0.61880998043602831</v>
      </c>
      <c r="HW186" s="139">
        <v>161</v>
      </c>
      <c r="HX186" s="139">
        <v>478083.78984012589</v>
      </c>
      <c r="HY186" s="139">
        <v>86916.210159874114</v>
      </c>
      <c r="HZ186" s="139">
        <v>0.51884319537387769</v>
      </c>
      <c r="JK186" s="139">
        <v>161</v>
      </c>
      <c r="JL186" s="139">
        <v>356663.3539338673</v>
      </c>
      <c r="JM186" s="139">
        <v>88336.6460661327</v>
      </c>
      <c r="JN186" s="139">
        <v>0.64576161244582186</v>
      </c>
    </row>
    <row r="187" spans="2:274">
      <c r="B187" s="26">
        <v>210000</v>
      </c>
      <c r="C187" s="6">
        <v>2</v>
      </c>
      <c r="D187" s="6">
        <v>1</v>
      </c>
      <c r="E187" s="6">
        <v>900</v>
      </c>
      <c r="F187" s="6">
        <v>5000</v>
      </c>
      <c r="G187" s="27">
        <v>6</v>
      </c>
      <c r="I187" s="55">
        <v>358000</v>
      </c>
      <c r="J187" s="6">
        <v>3</v>
      </c>
      <c r="K187" s="6">
        <v>1</v>
      </c>
      <c r="L187" s="6">
        <v>1150</v>
      </c>
      <c r="M187" s="6">
        <v>4681</v>
      </c>
      <c r="N187" s="27">
        <v>7</v>
      </c>
      <c r="P187" s="26">
        <v>358000</v>
      </c>
      <c r="Q187" s="57">
        <v>3</v>
      </c>
      <c r="R187" s="6">
        <v>1</v>
      </c>
      <c r="S187" s="6">
        <v>1150</v>
      </c>
      <c r="T187" s="6">
        <v>4681</v>
      </c>
      <c r="U187" s="27">
        <v>7</v>
      </c>
      <c r="W187" s="38">
        <v>490000</v>
      </c>
      <c r="X187" s="34">
        <v>3</v>
      </c>
      <c r="Y187" s="59">
        <v>1</v>
      </c>
      <c r="Z187" s="34">
        <v>2020</v>
      </c>
      <c r="AA187" s="34">
        <v>215622</v>
      </c>
      <c r="AB187" s="39">
        <v>7</v>
      </c>
      <c r="AD187" s="38">
        <v>375000</v>
      </c>
      <c r="AE187" s="34">
        <v>4</v>
      </c>
      <c r="AF187" s="34">
        <v>2</v>
      </c>
      <c r="AG187" s="34">
        <v>1240</v>
      </c>
      <c r="AH187" s="34">
        <v>3000</v>
      </c>
      <c r="AI187" s="62">
        <v>7</v>
      </c>
      <c r="AK187" s="38">
        <v>400000</v>
      </c>
      <c r="AL187" s="34">
        <v>2</v>
      </c>
      <c r="AM187" s="34">
        <v>1</v>
      </c>
      <c r="AN187" s="59">
        <v>1470</v>
      </c>
      <c r="AO187" s="34">
        <v>6120</v>
      </c>
      <c r="AP187" s="39">
        <v>7</v>
      </c>
      <c r="AS187" s="38">
        <v>319950</v>
      </c>
      <c r="AT187" s="34">
        <v>2</v>
      </c>
      <c r="AU187" s="34">
        <v>1</v>
      </c>
      <c r="AV187" s="34">
        <v>1240</v>
      </c>
      <c r="AW187" s="59">
        <v>5500</v>
      </c>
      <c r="AX187" s="39">
        <v>6</v>
      </c>
      <c r="BN187" s="38">
        <v>347000</v>
      </c>
      <c r="BO187" s="34">
        <v>3</v>
      </c>
      <c r="BP187" s="59">
        <v>1</v>
      </c>
      <c r="BQ187" s="34">
        <v>1010</v>
      </c>
      <c r="BR187" s="34">
        <v>7200</v>
      </c>
      <c r="BS187" s="39">
        <v>7</v>
      </c>
      <c r="BU187" s="38">
        <v>347000</v>
      </c>
      <c r="BV187" s="34">
        <v>3</v>
      </c>
      <c r="BW187" s="59">
        <v>1</v>
      </c>
      <c r="BX187" s="34">
        <v>1010</v>
      </c>
      <c r="BY187" s="34">
        <v>7200</v>
      </c>
      <c r="BZ187" s="39">
        <v>7</v>
      </c>
      <c r="CJ187" s="5"/>
      <c r="CK187" s="6"/>
      <c r="CL187" s="6"/>
      <c r="CM187" s="139" t="s">
        <v>107</v>
      </c>
      <c r="CN187" s="139">
        <v>1.4695724198978166</v>
      </c>
      <c r="CO187" s="83"/>
      <c r="CP187" s="83"/>
      <c r="CQ187" s="83"/>
      <c r="CR187" s="6"/>
      <c r="CS187" s="139" t="s">
        <v>107</v>
      </c>
      <c r="CT187" s="139">
        <v>1.1839507801015821</v>
      </c>
      <c r="CU187" s="6"/>
      <c r="CV187" s="6"/>
      <c r="CW187" s="6"/>
      <c r="CX187" s="6"/>
      <c r="CY187" s="6"/>
      <c r="CZ187" s="7"/>
      <c r="DI187" s="5"/>
      <c r="DJ187" s="6"/>
      <c r="DK187" s="6"/>
      <c r="DL187" s="6"/>
      <c r="DM187" s="6"/>
      <c r="DN187" s="6"/>
      <c r="DO187" s="6"/>
      <c r="DP187" s="6"/>
      <c r="DQ187" s="6"/>
      <c r="DR187" s="6"/>
      <c r="DS187" s="6"/>
      <c r="DT187" s="6"/>
      <c r="DU187" s="6"/>
      <c r="DV187" s="6"/>
      <c r="DW187" s="6"/>
      <c r="DX187" s="6"/>
      <c r="DY187" s="6"/>
      <c r="DZ187" s="6"/>
      <c r="EA187" s="187"/>
      <c r="EB187" s="187"/>
      <c r="EC187" s="187"/>
      <c r="ED187" s="187"/>
      <c r="EE187" s="187"/>
      <c r="EF187" s="187"/>
      <c r="EG187" s="187"/>
      <c r="EH187" s="187"/>
      <c r="EI187" s="187"/>
      <c r="EJ187" s="187"/>
      <c r="EK187" s="187"/>
      <c r="EL187" s="187"/>
      <c r="EM187" s="187"/>
      <c r="EN187" s="187"/>
      <c r="EO187" s="6"/>
      <c r="EP187" s="6"/>
      <c r="EQ187" s="6"/>
      <c r="ER187" s="6"/>
      <c r="ES187" s="6"/>
      <c r="ET187" s="6"/>
      <c r="EU187" s="6"/>
      <c r="EV187" s="6"/>
      <c r="EW187" s="6"/>
      <c r="EX187" s="6"/>
      <c r="EY187" s="6"/>
      <c r="EZ187" s="6"/>
      <c r="FA187" s="6"/>
      <c r="FB187" s="6"/>
      <c r="FC187" s="6"/>
      <c r="FD187" s="6"/>
      <c r="FE187" s="6"/>
      <c r="FF187" s="6"/>
      <c r="FG187" s="6"/>
      <c r="FH187" s="7"/>
      <c r="FJ187" s="100"/>
      <c r="FK187" s="89"/>
      <c r="FL187" s="89">
        <v>1150</v>
      </c>
      <c r="FM187" s="89">
        <v>358000</v>
      </c>
      <c r="FN187" s="145">
        <f t="shared" si="25"/>
        <v>-728.56</v>
      </c>
      <c r="FO187" s="145">
        <f t="shared" si="26"/>
        <v>530799.67359999986</v>
      </c>
      <c r="FP187" s="89">
        <f t="shared" si="22"/>
        <v>-97982.900000000023</v>
      </c>
      <c r="FQ187" s="89">
        <f t="shared" si="23"/>
        <v>9600648692.4100037</v>
      </c>
      <c r="FR187" s="89">
        <f t="shared" si="24"/>
        <v>71386421.624000013</v>
      </c>
      <c r="FS187" s="89"/>
      <c r="FT187" s="89"/>
      <c r="FU187" s="89"/>
      <c r="FV187" s="139"/>
      <c r="FW187" s="139"/>
      <c r="FX187" s="139"/>
      <c r="FY187" s="139"/>
      <c r="GA187" s="139"/>
      <c r="GB187" s="139"/>
      <c r="GS187" s="139">
        <v>162</v>
      </c>
      <c r="GT187" s="139">
        <v>378748.19370845635</v>
      </c>
      <c r="GU187" s="139">
        <v>81251.806291543646</v>
      </c>
      <c r="GV187" s="139">
        <v>0.55763118682672352</v>
      </c>
      <c r="HC187" s="139">
        <v>162</v>
      </c>
      <c r="HD187" s="139">
        <v>505412.09631995839</v>
      </c>
      <c r="HE187" s="139">
        <v>385587.90368004161</v>
      </c>
      <c r="HF187" s="139">
        <v>2.3606294239158285</v>
      </c>
      <c r="HM187" s="139">
        <v>162</v>
      </c>
      <c r="HN187" s="139">
        <v>384688.7825194021</v>
      </c>
      <c r="HO187" s="139">
        <v>50311.217480597901</v>
      </c>
      <c r="HP187" s="139">
        <v>0.37478625143559335</v>
      </c>
      <c r="HW187" s="139">
        <v>162</v>
      </c>
      <c r="HX187" s="139">
        <v>705470.09153821529</v>
      </c>
      <c r="HY187" s="139">
        <v>-135470.09153821529</v>
      </c>
      <c r="HZ187" s="139">
        <v>-0.80868384668396975</v>
      </c>
      <c r="JK187" s="139">
        <v>162</v>
      </c>
      <c r="JL187" s="139">
        <v>422115.30488616787</v>
      </c>
      <c r="JM187" s="139">
        <v>22884.695113832131</v>
      </c>
      <c r="JN187" s="139">
        <v>0.16729249156658896</v>
      </c>
    </row>
    <row r="188" spans="2:274">
      <c r="B188" s="26">
        <v>365000</v>
      </c>
      <c r="C188" s="6">
        <v>2</v>
      </c>
      <c r="D188" s="6">
        <v>1</v>
      </c>
      <c r="E188" s="6">
        <v>960</v>
      </c>
      <c r="F188" s="6">
        <v>223898</v>
      </c>
      <c r="G188" s="27">
        <v>6</v>
      </c>
      <c r="I188" s="55">
        <v>359000</v>
      </c>
      <c r="J188" s="6">
        <v>3</v>
      </c>
      <c r="K188" s="6">
        <v>3</v>
      </c>
      <c r="L188" s="6">
        <v>1320</v>
      </c>
      <c r="M188" s="6">
        <v>1071</v>
      </c>
      <c r="N188" s="27">
        <v>7</v>
      </c>
      <c r="P188" s="26">
        <v>359000</v>
      </c>
      <c r="Q188" s="57">
        <v>3</v>
      </c>
      <c r="R188" s="6">
        <v>3</v>
      </c>
      <c r="S188" s="6">
        <v>1320</v>
      </c>
      <c r="T188" s="6">
        <v>1071</v>
      </c>
      <c r="U188" s="27">
        <v>7</v>
      </c>
      <c r="W188" s="38">
        <v>495000</v>
      </c>
      <c r="X188" s="34">
        <v>4</v>
      </c>
      <c r="Y188" s="59">
        <v>1</v>
      </c>
      <c r="Z188" s="34">
        <v>1930</v>
      </c>
      <c r="AA188" s="34">
        <v>6720</v>
      </c>
      <c r="AB188" s="39">
        <v>8</v>
      </c>
      <c r="AD188" s="38">
        <v>375000</v>
      </c>
      <c r="AE188" s="34">
        <v>4</v>
      </c>
      <c r="AF188" s="34">
        <v>1</v>
      </c>
      <c r="AG188" s="34">
        <v>1770</v>
      </c>
      <c r="AH188" s="34">
        <v>6650</v>
      </c>
      <c r="AI188" s="62">
        <v>7</v>
      </c>
      <c r="AK188" s="38">
        <v>398000</v>
      </c>
      <c r="AL188" s="34">
        <v>3</v>
      </c>
      <c r="AM188" s="34">
        <v>1</v>
      </c>
      <c r="AN188" s="59">
        <v>1480</v>
      </c>
      <c r="AO188" s="34">
        <v>6550</v>
      </c>
      <c r="AP188" s="39">
        <v>6</v>
      </c>
      <c r="AS188" s="38">
        <v>239950</v>
      </c>
      <c r="AT188" s="34">
        <v>2</v>
      </c>
      <c r="AU188" s="34">
        <v>1</v>
      </c>
      <c r="AV188" s="34">
        <v>1280</v>
      </c>
      <c r="AW188" s="59">
        <v>5500</v>
      </c>
      <c r="AX188" s="39">
        <v>7</v>
      </c>
      <c r="BN188" s="38">
        <v>347000</v>
      </c>
      <c r="BO188" s="34">
        <v>3</v>
      </c>
      <c r="BP188" s="59">
        <v>1</v>
      </c>
      <c r="BQ188" s="34">
        <v>940</v>
      </c>
      <c r="BR188" s="34">
        <v>9198</v>
      </c>
      <c r="BS188" s="39">
        <v>7</v>
      </c>
      <c r="BU188" s="38">
        <v>347000</v>
      </c>
      <c r="BV188" s="34">
        <v>3</v>
      </c>
      <c r="BW188" s="59">
        <v>1</v>
      </c>
      <c r="BX188" s="34">
        <v>940</v>
      </c>
      <c r="BY188" s="34">
        <v>9198</v>
      </c>
      <c r="BZ188" s="39">
        <v>7</v>
      </c>
      <c r="CJ188" s="5"/>
      <c r="CK188" s="6"/>
      <c r="CL188" s="6"/>
      <c r="CM188" s="139" t="s">
        <v>108</v>
      </c>
      <c r="CN188" s="139">
        <v>503000</v>
      </c>
      <c r="CO188" s="83"/>
      <c r="CP188" s="83"/>
      <c r="CQ188" s="83"/>
      <c r="CR188" s="6"/>
      <c r="CS188" s="139" t="s">
        <v>108</v>
      </c>
      <c r="CT188" s="139">
        <v>690</v>
      </c>
      <c r="CU188" s="6"/>
      <c r="CV188" s="6"/>
      <c r="CW188" s="6"/>
      <c r="CX188" s="6"/>
      <c r="CY188" s="6"/>
      <c r="CZ188" s="7"/>
      <c r="DI188" s="5"/>
      <c r="DJ188" s="6"/>
      <c r="DK188" s="6"/>
      <c r="DL188" s="6"/>
      <c r="DM188" s="6"/>
      <c r="DN188" s="6"/>
      <c r="DO188" s="6"/>
      <c r="DP188" s="6"/>
      <c r="DQ188" s="6"/>
      <c r="DR188" s="6"/>
      <c r="DS188" s="6"/>
      <c r="DT188" s="6"/>
      <c r="DU188" s="6"/>
      <c r="DV188" s="6"/>
      <c r="DW188" s="6"/>
      <c r="DX188" s="6"/>
      <c r="DY188" s="6"/>
      <c r="DZ188" s="6"/>
      <c r="EA188" s="187"/>
      <c r="EB188" s="187"/>
      <c r="EC188" s="187"/>
      <c r="ED188" s="187"/>
      <c r="EE188" s="187"/>
      <c r="EF188" s="187"/>
      <c r="EG188" s="187"/>
      <c r="EH188" s="187"/>
      <c r="EI188" s="187"/>
      <c r="EJ188" s="187"/>
      <c r="EK188" s="187"/>
      <c r="EL188" s="187"/>
      <c r="EM188" s="187"/>
      <c r="EN188" s="187"/>
      <c r="EO188" s="6"/>
      <c r="EP188" s="6"/>
      <c r="EQ188" s="6"/>
      <c r="ER188" s="6"/>
      <c r="ES188" s="6"/>
      <c r="ET188" s="6"/>
      <c r="EU188" s="6"/>
      <c r="EV188" s="6"/>
      <c r="EW188" s="6"/>
      <c r="EX188" s="6"/>
      <c r="EY188" s="6"/>
      <c r="EZ188" s="6"/>
      <c r="FA188" s="6"/>
      <c r="FB188" s="6"/>
      <c r="FC188" s="6"/>
      <c r="FD188" s="6"/>
      <c r="FE188" s="6"/>
      <c r="FF188" s="6"/>
      <c r="FG188" s="6"/>
      <c r="FH188" s="7"/>
      <c r="FJ188" s="100"/>
      <c r="FK188" s="89"/>
      <c r="FL188" s="89">
        <v>1320</v>
      </c>
      <c r="FM188" s="89">
        <v>359000</v>
      </c>
      <c r="FN188" s="145">
        <f t="shared" si="25"/>
        <v>-558.55999999999995</v>
      </c>
      <c r="FO188" s="145">
        <f t="shared" si="26"/>
        <v>311989.27359999996</v>
      </c>
      <c r="FP188" s="89">
        <f t="shared" si="22"/>
        <v>-96982.900000000023</v>
      </c>
      <c r="FQ188" s="89">
        <f t="shared" si="23"/>
        <v>9405682892.4100037</v>
      </c>
      <c r="FR188" s="89">
        <f t="shared" si="24"/>
        <v>54170768.624000005</v>
      </c>
      <c r="FS188" s="89"/>
      <c r="FT188" s="89"/>
      <c r="FU188" s="89"/>
      <c r="FV188" s="139"/>
      <c r="FW188" s="139"/>
      <c r="FX188" s="139"/>
      <c r="FY188" s="139"/>
      <c r="GA188" s="139"/>
      <c r="GB188" s="139"/>
      <c r="GS188" s="139">
        <v>163</v>
      </c>
      <c r="GT188" s="139">
        <v>269780.68841356027</v>
      </c>
      <c r="GU188" s="139">
        <v>195219.31158643973</v>
      </c>
      <c r="GV188" s="139">
        <v>1.3397902321190867</v>
      </c>
      <c r="HC188" s="139">
        <v>163</v>
      </c>
      <c r="HD188" s="139">
        <v>681183.27333426429</v>
      </c>
      <c r="HE188" s="139">
        <v>213816.72666573571</v>
      </c>
      <c r="HF188" s="139">
        <v>1.3090194258566152</v>
      </c>
      <c r="HM188" s="139">
        <v>163</v>
      </c>
      <c r="HN188" s="139">
        <v>402556.61205953552</v>
      </c>
      <c r="HO188" s="139">
        <v>37443.387940464483</v>
      </c>
      <c r="HP188" s="139">
        <v>0.27892918736596262</v>
      </c>
      <c r="HW188" s="139">
        <v>163</v>
      </c>
      <c r="HX188" s="139">
        <v>445366.33635838638</v>
      </c>
      <c r="HY188" s="139">
        <v>126633.66364161362</v>
      </c>
      <c r="HZ188" s="139">
        <v>0.75593510767279415</v>
      </c>
      <c r="JK188" s="139">
        <v>163</v>
      </c>
      <c r="JL188" s="139">
        <v>390445.00603828049</v>
      </c>
      <c r="JM188" s="139">
        <v>58554.993961719505</v>
      </c>
      <c r="JN188" s="139">
        <v>0.4280507467893585</v>
      </c>
    </row>
    <row r="189" spans="2:274">
      <c r="B189" s="26">
        <v>490000</v>
      </c>
      <c r="C189" s="6">
        <v>3</v>
      </c>
      <c r="D189" s="6">
        <v>1</v>
      </c>
      <c r="E189" s="6">
        <v>2020</v>
      </c>
      <c r="F189" s="6">
        <v>215622</v>
      </c>
      <c r="G189" s="27">
        <v>7</v>
      </c>
      <c r="I189" s="55">
        <v>359950</v>
      </c>
      <c r="J189" s="6">
        <v>2</v>
      </c>
      <c r="K189" s="6">
        <v>1</v>
      </c>
      <c r="L189" s="6">
        <v>1240</v>
      </c>
      <c r="M189" s="6">
        <v>7590</v>
      </c>
      <c r="N189" s="27">
        <v>7</v>
      </c>
      <c r="P189" s="26">
        <v>359950</v>
      </c>
      <c r="Q189" s="57">
        <v>3</v>
      </c>
      <c r="R189" s="6">
        <v>2</v>
      </c>
      <c r="S189" s="6">
        <v>1940</v>
      </c>
      <c r="T189" s="6">
        <v>11612</v>
      </c>
      <c r="U189" s="27">
        <v>8</v>
      </c>
      <c r="W189" s="38">
        <v>499950</v>
      </c>
      <c r="X189" s="34">
        <v>3</v>
      </c>
      <c r="Y189" s="59">
        <v>1</v>
      </c>
      <c r="Z189" s="34">
        <v>2060</v>
      </c>
      <c r="AA189" s="34">
        <v>3500</v>
      </c>
      <c r="AB189" s="39">
        <v>7</v>
      </c>
      <c r="AD189" s="38">
        <v>377000</v>
      </c>
      <c r="AE189" s="34">
        <v>2</v>
      </c>
      <c r="AF189" s="34">
        <v>1</v>
      </c>
      <c r="AG189" s="34">
        <v>1000</v>
      </c>
      <c r="AH189" s="34">
        <v>1251</v>
      </c>
      <c r="AI189" s="62">
        <v>7</v>
      </c>
      <c r="AK189" s="38">
        <v>315000</v>
      </c>
      <c r="AL189" s="34">
        <v>3</v>
      </c>
      <c r="AM189" s="34">
        <v>1</v>
      </c>
      <c r="AN189" s="59">
        <v>1480</v>
      </c>
      <c r="AO189" s="34">
        <v>7500</v>
      </c>
      <c r="AP189" s="39">
        <v>7</v>
      </c>
      <c r="AS189" s="38">
        <v>518500</v>
      </c>
      <c r="AT189" s="34">
        <v>4</v>
      </c>
      <c r="AU189" s="34">
        <v>3</v>
      </c>
      <c r="AV189" s="34">
        <v>2120</v>
      </c>
      <c r="AW189" s="59">
        <v>5520</v>
      </c>
      <c r="AX189" s="39">
        <v>8</v>
      </c>
      <c r="BN189" s="38">
        <v>350000</v>
      </c>
      <c r="BO189" s="34">
        <v>2</v>
      </c>
      <c r="BP189" s="59">
        <v>1</v>
      </c>
      <c r="BQ189" s="34">
        <v>1430</v>
      </c>
      <c r="BR189" s="34">
        <v>7921</v>
      </c>
      <c r="BS189" s="39">
        <v>7</v>
      </c>
      <c r="BU189" s="38">
        <v>350000</v>
      </c>
      <c r="BV189" s="34">
        <v>2</v>
      </c>
      <c r="BW189" s="59">
        <v>1</v>
      </c>
      <c r="BX189" s="34">
        <v>1430</v>
      </c>
      <c r="BY189" s="34">
        <v>7921</v>
      </c>
      <c r="BZ189" s="39">
        <v>7</v>
      </c>
      <c r="CJ189" s="5"/>
      <c r="CK189" s="6"/>
      <c r="CL189" s="6"/>
      <c r="CM189" s="139" t="s">
        <v>109</v>
      </c>
      <c r="CN189" s="139">
        <v>155000</v>
      </c>
      <c r="CO189" s="83"/>
      <c r="CP189" s="83"/>
      <c r="CQ189" s="83"/>
      <c r="CR189" s="6"/>
      <c r="CS189" s="139" t="s">
        <v>109</v>
      </c>
      <c r="CT189" s="139">
        <v>730</v>
      </c>
      <c r="CU189" s="6"/>
      <c r="CV189" s="6"/>
      <c r="CW189" s="6"/>
      <c r="CX189" s="6"/>
      <c r="CY189" s="6"/>
      <c r="CZ189" s="7"/>
      <c r="DI189" s="5"/>
      <c r="DJ189" s="6"/>
      <c r="DK189" s="6"/>
      <c r="DL189" s="6"/>
      <c r="DM189" s="6"/>
      <c r="DN189" s="6"/>
      <c r="DO189" s="6"/>
      <c r="DP189" s="6"/>
      <c r="DQ189" s="6"/>
      <c r="DR189" s="6"/>
      <c r="DS189" s="6"/>
      <c r="DT189" s="6"/>
      <c r="DU189" s="6"/>
      <c r="DV189" s="6"/>
      <c r="DW189" s="6"/>
      <c r="DX189" s="6"/>
      <c r="DY189" s="6"/>
      <c r="DZ189" s="6"/>
      <c r="EA189" s="187"/>
      <c r="EB189" s="187"/>
      <c r="EC189" s="187"/>
      <c r="ED189" s="187"/>
      <c r="EE189" s="187"/>
      <c r="EF189" s="187"/>
      <c r="EG189" s="187"/>
      <c r="EH189" s="187"/>
      <c r="EI189" s="187"/>
      <c r="EJ189" s="187"/>
      <c r="EK189" s="187"/>
      <c r="EL189" s="187"/>
      <c r="EM189" s="187"/>
      <c r="EN189" s="187"/>
      <c r="EO189" s="6"/>
      <c r="EP189" s="6"/>
      <c r="EQ189" s="6"/>
      <c r="ER189" s="6"/>
      <c r="ES189" s="6"/>
      <c r="ET189" s="6"/>
      <c r="EU189" s="6"/>
      <c r="EV189" s="6"/>
      <c r="EW189" s="6"/>
      <c r="EX189" s="6"/>
      <c r="EY189" s="6"/>
      <c r="EZ189" s="6"/>
      <c r="FA189" s="6"/>
      <c r="FB189" s="6"/>
      <c r="FC189" s="6"/>
      <c r="FD189" s="6"/>
      <c r="FE189" s="6"/>
      <c r="FF189" s="6"/>
      <c r="FG189" s="6"/>
      <c r="FH189" s="7"/>
      <c r="FJ189" s="100"/>
      <c r="FK189" s="89"/>
      <c r="FL189" s="89">
        <v>1240</v>
      </c>
      <c r="FM189" s="89">
        <v>359950</v>
      </c>
      <c r="FN189" s="145">
        <f t="shared" si="25"/>
        <v>-638.55999999999995</v>
      </c>
      <c r="FO189" s="145">
        <f t="shared" si="26"/>
        <v>407758.87359999993</v>
      </c>
      <c r="FP189" s="89">
        <f t="shared" si="22"/>
        <v>-96032.900000000023</v>
      </c>
      <c r="FQ189" s="89">
        <f t="shared" si="23"/>
        <v>9222317882.4100037</v>
      </c>
      <c r="FR189" s="89">
        <f t="shared" si="24"/>
        <v>61322768.624000013</v>
      </c>
      <c r="FS189" s="89"/>
      <c r="FT189" s="89"/>
      <c r="FU189" s="89"/>
      <c r="FV189" s="139"/>
      <c r="FW189" s="139"/>
      <c r="FX189" s="139"/>
      <c r="FY189" s="139"/>
      <c r="GA189" s="139"/>
      <c r="GB189" s="139"/>
      <c r="GS189" s="139">
        <v>164</v>
      </c>
      <c r="GT189" s="139">
        <v>559441.14552657516</v>
      </c>
      <c r="GU189" s="139">
        <v>-84441.145526575157</v>
      </c>
      <c r="GV189" s="139">
        <v>-0.57951962357657527</v>
      </c>
      <c r="HC189" s="139">
        <v>164</v>
      </c>
      <c r="HD189" s="139">
        <v>709372.9904025963</v>
      </c>
      <c r="HE189" s="139">
        <v>186627.0095974037</v>
      </c>
      <c r="HF189" s="139">
        <v>1.1425597274924488</v>
      </c>
      <c r="HM189" s="139">
        <v>164</v>
      </c>
      <c r="HN189" s="139">
        <v>433825.31375476893</v>
      </c>
      <c r="HO189" s="139">
        <v>6174.6862452310743</v>
      </c>
      <c r="HP189" s="139">
        <v>4.5997446047365484E-2</v>
      </c>
      <c r="HW189" s="139">
        <v>164</v>
      </c>
      <c r="HX189" s="139">
        <v>767633.2531535204</v>
      </c>
      <c r="HY189" s="139">
        <v>-192633.2531535204</v>
      </c>
      <c r="HZ189" s="139">
        <v>-1.14991728720794</v>
      </c>
      <c r="JK189" s="139">
        <v>164</v>
      </c>
      <c r="JL189" s="139">
        <v>386222.29952522885</v>
      </c>
      <c r="JM189" s="139">
        <v>63777.700474771147</v>
      </c>
      <c r="JN189" s="139">
        <v>0.46622995699702963</v>
      </c>
    </row>
    <row r="190" spans="2:274">
      <c r="B190" s="26">
        <v>575000</v>
      </c>
      <c r="C190" s="6">
        <v>3</v>
      </c>
      <c r="D190" s="6">
        <v>2</v>
      </c>
      <c r="E190" s="6">
        <v>3800</v>
      </c>
      <c r="F190" s="6">
        <v>33825</v>
      </c>
      <c r="G190" s="27">
        <v>10</v>
      </c>
      <c r="I190" s="55">
        <v>359950</v>
      </c>
      <c r="J190" s="6">
        <v>3</v>
      </c>
      <c r="K190" s="6">
        <v>2</v>
      </c>
      <c r="L190" s="6">
        <v>1940</v>
      </c>
      <c r="M190" s="6">
        <v>11612</v>
      </c>
      <c r="N190" s="27">
        <v>8</v>
      </c>
      <c r="P190" s="26">
        <v>360000</v>
      </c>
      <c r="Q190" s="57">
        <v>3</v>
      </c>
      <c r="R190" s="6">
        <v>1</v>
      </c>
      <c r="S190" s="6">
        <v>1800</v>
      </c>
      <c r="T190" s="6">
        <v>22000</v>
      </c>
      <c r="U190" s="27">
        <v>8</v>
      </c>
      <c r="W190" s="38">
        <v>500000</v>
      </c>
      <c r="X190" s="34">
        <v>3</v>
      </c>
      <c r="Y190" s="59">
        <v>1</v>
      </c>
      <c r="Z190" s="34">
        <v>1800</v>
      </c>
      <c r="AA190" s="34">
        <v>7199</v>
      </c>
      <c r="AB190" s="39">
        <v>7</v>
      </c>
      <c r="AD190" s="38">
        <v>379260</v>
      </c>
      <c r="AE190" s="34">
        <v>3</v>
      </c>
      <c r="AF190" s="34">
        <v>2</v>
      </c>
      <c r="AG190" s="34">
        <v>1730</v>
      </c>
      <c r="AH190" s="34">
        <v>7202</v>
      </c>
      <c r="AI190" s="62">
        <v>7</v>
      </c>
      <c r="AK190" s="38">
        <v>402500</v>
      </c>
      <c r="AL190" s="34">
        <v>3</v>
      </c>
      <c r="AM190" s="34">
        <v>1</v>
      </c>
      <c r="AN190" s="59">
        <v>1480</v>
      </c>
      <c r="AO190" s="34">
        <v>2211</v>
      </c>
      <c r="AP190" s="39">
        <v>7</v>
      </c>
      <c r="AS190" s="38">
        <v>515000</v>
      </c>
      <c r="AT190" s="34">
        <v>2</v>
      </c>
      <c r="AU190" s="34">
        <v>1</v>
      </c>
      <c r="AV190" s="34">
        <v>1930</v>
      </c>
      <c r="AW190" s="59">
        <v>5570</v>
      </c>
      <c r="AX190" s="39">
        <v>8</v>
      </c>
      <c r="BN190" s="38">
        <v>350000</v>
      </c>
      <c r="BO190" s="34">
        <v>3</v>
      </c>
      <c r="BP190" s="59">
        <v>1</v>
      </c>
      <c r="BQ190" s="34">
        <v>1250</v>
      </c>
      <c r="BR190" s="34">
        <v>219978</v>
      </c>
      <c r="BS190" s="39">
        <v>6</v>
      </c>
      <c r="BU190" s="38">
        <v>350000</v>
      </c>
      <c r="BV190" s="34">
        <v>3</v>
      </c>
      <c r="BW190" s="59">
        <v>1</v>
      </c>
      <c r="BX190" s="34">
        <v>1250</v>
      </c>
      <c r="BY190" s="34">
        <v>219978</v>
      </c>
      <c r="BZ190" s="39">
        <v>6</v>
      </c>
      <c r="CJ190" s="5"/>
      <c r="CK190" s="6"/>
      <c r="CL190" s="6"/>
      <c r="CM190" s="139" t="s">
        <v>110</v>
      </c>
      <c r="CN190" s="139">
        <v>658000</v>
      </c>
      <c r="CO190" s="83"/>
      <c r="CP190" s="83"/>
      <c r="CQ190" s="83"/>
      <c r="CR190" s="6"/>
      <c r="CS190" s="139" t="s">
        <v>110</v>
      </c>
      <c r="CT190" s="139">
        <v>1420</v>
      </c>
      <c r="CU190" s="6"/>
      <c r="CV190" s="6"/>
      <c r="CW190" s="6"/>
      <c r="CX190" s="6"/>
      <c r="CY190" s="6"/>
      <c r="CZ190" s="7"/>
      <c r="DI190" s="5"/>
      <c r="DJ190" s="6"/>
      <c r="DK190" s="6"/>
      <c r="DL190" s="6"/>
      <c r="DM190" s="6"/>
      <c r="DN190" s="6"/>
      <c r="DO190" s="6"/>
      <c r="DP190" s="6"/>
      <c r="DQ190" s="6"/>
      <c r="DR190" s="6"/>
      <c r="DS190" s="6"/>
      <c r="DT190" s="6"/>
      <c r="DU190" s="6"/>
      <c r="DV190" s="6"/>
      <c r="DW190" s="6"/>
      <c r="DX190" s="6"/>
      <c r="DY190" s="6"/>
      <c r="DZ190" s="6"/>
      <c r="EA190" s="187"/>
      <c r="EB190" s="187"/>
      <c r="EC190" s="187"/>
      <c r="ED190" s="187"/>
      <c r="EE190" s="187"/>
      <c r="EF190" s="187"/>
      <c r="EG190" s="187"/>
      <c r="EH190" s="187"/>
      <c r="EI190" s="187"/>
      <c r="EJ190" s="187"/>
      <c r="EK190" s="187"/>
      <c r="EL190" s="187"/>
      <c r="EM190" s="187"/>
      <c r="EN190" s="187"/>
      <c r="EO190" s="6"/>
      <c r="EP190" s="6"/>
      <c r="EQ190" s="6"/>
      <c r="ER190" s="6"/>
      <c r="ES190" s="6"/>
      <c r="ET190" s="6"/>
      <c r="EU190" s="6"/>
      <c r="EV190" s="6"/>
      <c r="EW190" s="6"/>
      <c r="EX190" s="6"/>
      <c r="EY190" s="6"/>
      <c r="EZ190" s="6"/>
      <c r="FA190" s="6"/>
      <c r="FB190" s="6"/>
      <c r="FC190" s="6"/>
      <c r="FD190" s="6"/>
      <c r="FE190" s="6"/>
      <c r="FF190" s="6"/>
      <c r="FG190" s="6"/>
      <c r="FH190" s="7"/>
      <c r="FJ190" s="100"/>
      <c r="FK190" s="89"/>
      <c r="FL190" s="89">
        <v>1940</v>
      </c>
      <c r="FM190" s="89">
        <v>359950</v>
      </c>
      <c r="FN190" s="145">
        <f t="shared" si="25"/>
        <v>61.440000000000055</v>
      </c>
      <c r="FO190" s="145">
        <f t="shared" si="26"/>
        <v>3774.8736000000067</v>
      </c>
      <c r="FP190" s="89">
        <f t="shared" si="22"/>
        <v>-96032.900000000023</v>
      </c>
      <c r="FQ190" s="89">
        <f t="shared" si="23"/>
        <v>9222317882.4100037</v>
      </c>
      <c r="FR190" s="89">
        <f t="shared" si="24"/>
        <v>-5900261.3760000067</v>
      </c>
      <c r="FS190" s="89"/>
      <c r="FT190" s="89"/>
      <c r="FU190" s="89"/>
      <c r="FV190" s="139"/>
      <c r="FW190" s="139"/>
      <c r="FX190" s="139"/>
      <c r="FY190" s="139"/>
      <c r="GA190" s="139"/>
      <c r="GB190" s="139"/>
      <c r="GS190" s="139">
        <v>165</v>
      </c>
      <c r="GT190" s="139">
        <v>397861.84291931515</v>
      </c>
      <c r="GU190" s="139">
        <v>77138.157080684847</v>
      </c>
      <c r="GV190" s="139">
        <v>0.52939921025491476</v>
      </c>
      <c r="HC190" s="139">
        <v>165</v>
      </c>
      <c r="HD190" s="139">
        <v>732588.05151769333</v>
      </c>
      <c r="HE190" s="139">
        <v>165411.94848230667</v>
      </c>
      <c r="HF190" s="139">
        <v>1.0126778068707183</v>
      </c>
      <c r="HM190" s="139">
        <v>165</v>
      </c>
      <c r="HN190" s="139">
        <v>332574.27969401306</v>
      </c>
      <c r="HO190" s="139">
        <v>108425.72030598694</v>
      </c>
      <c r="HP190" s="139">
        <v>0.80770196603483213</v>
      </c>
      <c r="HW190" s="139">
        <v>165</v>
      </c>
      <c r="HX190" s="139">
        <v>414284.75555073388</v>
      </c>
      <c r="HY190" s="139">
        <v>165715.24444926612</v>
      </c>
      <c r="HZ190" s="139">
        <v>0.98923120087804128</v>
      </c>
      <c r="JK190" s="139">
        <v>165</v>
      </c>
      <c r="JL190" s="139">
        <v>368275.79684475937</v>
      </c>
      <c r="JM190" s="139">
        <v>81724.203155240626</v>
      </c>
      <c r="JN190" s="139">
        <v>0.59742310304456103</v>
      </c>
    </row>
    <row r="191" spans="2:274">
      <c r="B191" s="26">
        <v>450000</v>
      </c>
      <c r="C191" s="6">
        <v>4</v>
      </c>
      <c r="D191" s="6">
        <v>3</v>
      </c>
      <c r="E191" s="6">
        <v>2200</v>
      </c>
      <c r="F191" s="6">
        <v>4466</v>
      </c>
      <c r="G191" s="27">
        <v>7</v>
      </c>
      <c r="I191" s="55">
        <v>359950</v>
      </c>
      <c r="J191" s="6">
        <v>4</v>
      </c>
      <c r="K191" s="6">
        <v>2</v>
      </c>
      <c r="L191" s="6">
        <v>3010</v>
      </c>
      <c r="M191" s="6">
        <v>5701</v>
      </c>
      <c r="N191" s="27">
        <v>8</v>
      </c>
      <c r="P191" s="26">
        <v>361000</v>
      </c>
      <c r="Q191" s="57">
        <v>3</v>
      </c>
      <c r="R191" s="6">
        <v>1</v>
      </c>
      <c r="S191" s="6">
        <v>1150</v>
      </c>
      <c r="T191" s="6">
        <v>17585</v>
      </c>
      <c r="U191" s="27">
        <v>7</v>
      </c>
      <c r="W191" s="38">
        <v>503000</v>
      </c>
      <c r="X191" s="34">
        <v>3</v>
      </c>
      <c r="Y191" s="59">
        <v>1</v>
      </c>
      <c r="Z191" s="34">
        <v>2070</v>
      </c>
      <c r="AA191" s="34">
        <v>9827</v>
      </c>
      <c r="AB191" s="39">
        <v>7</v>
      </c>
      <c r="AD191" s="38">
        <v>379500</v>
      </c>
      <c r="AE191" s="34">
        <v>3</v>
      </c>
      <c r="AF191" s="34">
        <v>2</v>
      </c>
      <c r="AG191" s="34">
        <v>2070</v>
      </c>
      <c r="AH191" s="34">
        <v>14196</v>
      </c>
      <c r="AI191" s="62">
        <v>7</v>
      </c>
      <c r="AK191" s="38">
        <v>505000</v>
      </c>
      <c r="AL191" s="34">
        <v>4</v>
      </c>
      <c r="AM191" s="34">
        <v>1</v>
      </c>
      <c r="AN191" s="59">
        <v>1480</v>
      </c>
      <c r="AO191" s="34">
        <v>12675</v>
      </c>
      <c r="AP191" s="39">
        <v>7</v>
      </c>
      <c r="AS191" s="38">
        <v>525000</v>
      </c>
      <c r="AT191" s="34">
        <v>4</v>
      </c>
      <c r="AU191" s="34">
        <v>2</v>
      </c>
      <c r="AV191" s="34">
        <v>2310</v>
      </c>
      <c r="AW191" s="59">
        <v>5573</v>
      </c>
      <c r="AX191" s="39">
        <v>9</v>
      </c>
      <c r="BN191" s="38">
        <v>350000</v>
      </c>
      <c r="BO191" s="34">
        <v>3</v>
      </c>
      <c r="BP191" s="59">
        <v>1</v>
      </c>
      <c r="BQ191" s="34">
        <v>1180</v>
      </c>
      <c r="BR191" s="34">
        <v>7455</v>
      </c>
      <c r="BS191" s="39">
        <v>7</v>
      </c>
      <c r="BU191" s="38">
        <v>350000</v>
      </c>
      <c r="BV191" s="34">
        <v>3</v>
      </c>
      <c r="BW191" s="59">
        <v>1</v>
      </c>
      <c r="BX191" s="34">
        <v>1180</v>
      </c>
      <c r="BY191" s="34">
        <v>7455</v>
      </c>
      <c r="BZ191" s="39">
        <v>7</v>
      </c>
      <c r="CJ191" s="5"/>
      <c r="CK191" s="6"/>
      <c r="CL191" s="6"/>
      <c r="CM191" s="139" t="s">
        <v>111</v>
      </c>
      <c r="CN191" s="139">
        <v>2452034</v>
      </c>
      <c r="CO191" s="83"/>
      <c r="CP191" s="83"/>
      <c r="CQ191" s="83"/>
      <c r="CR191" s="6"/>
      <c r="CS191" s="139" t="s">
        <v>111</v>
      </c>
      <c r="CT191" s="139">
        <v>7963</v>
      </c>
      <c r="CU191" s="6"/>
      <c r="CV191" s="6"/>
      <c r="CW191" s="6"/>
      <c r="CX191" s="6"/>
      <c r="CY191" s="6"/>
      <c r="CZ191" s="7"/>
      <c r="DI191" s="5"/>
      <c r="DJ191" s="6"/>
      <c r="DK191" s="6"/>
      <c r="DL191" s="6"/>
      <c r="DM191" s="6"/>
      <c r="DN191" s="6"/>
      <c r="DO191" s="6"/>
      <c r="DP191" s="6"/>
      <c r="DQ191" s="6"/>
      <c r="DR191" s="6"/>
      <c r="DS191" s="6"/>
      <c r="DT191" s="6"/>
      <c r="DU191" s="6"/>
      <c r="DV191" s="6"/>
      <c r="DW191" s="6"/>
      <c r="DX191" s="6"/>
      <c r="DY191" s="6"/>
      <c r="DZ191" s="6"/>
      <c r="EA191" s="6"/>
      <c r="EB191" s="6"/>
      <c r="EC191" s="6"/>
      <c r="ED191" s="6"/>
      <c r="EE191" s="6"/>
      <c r="EF191" s="6"/>
      <c r="EG191" s="6"/>
      <c r="EH191" s="6"/>
      <c r="EI191" s="6"/>
      <c r="EJ191" s="6"/>
      <c r="EK191" s="6"/>
      <c r="EL191" s="6"/>
      <c r="EM191" s="6"/>
      <c r="EN191" s="6"/>
      <c r="EO191" s="6"/>
      <c r="EP191" s="6"/>
      <c r="EQ191" s="6"/>
      <c r="ER191" s="6"/>
      <c r="ES191" s="6"/>
      <c r="ET191" s="6"/>
      <c r="EU191" s="6"/>
      <c r="EV191" s="6"/>
      <c r="EW191" s="6"/>
      <c r="EX191" s="6"/>
      <c r="EY191" s="6"/>
      <c r="EZ191" s="6"/>
      <c r="FA191" s="6"/>
      <c r="FB191" s="6"/>
      <c r="FC191" s="6"/>
      <c r="FD191" s="6"/>
      <c r="FE191" s="6"/>
      <c r="FF191" s="6"/>
      <c r="FG191" s="6"/>
      <c r="FH191" s="7"/>
      <c r="FJ191" s="100"/>
      <c r="FK191" s="89"/>
      <c r="FL191" s="89">
        <v>3010</v>
      </c>
      <c r="FM191" s="89">
        <v>359950</v>
      </c>
      <c r="FN191" s="145">
        <f t="shared" si="25"/>
        <v>1131.44</v>
      </c>
      <c r="FO191" s="145">
        <f t="shared" si="26"/>
        <v>1280156.4736000001</v>
      </c>
      <c r="FP191" s="89">
        <f t="shared" si="22"/>
        <v>-96032.900000000023</v>
      </c>
      <c r="FQ191" s="89">
        <f t="shared" si="23"/>
        <v>9222317882.4100037</v>
      </c>
      <c r="FR191" s="89">
        <f t="shared" si="24"/>
        <v>-108655464.37600003</v>
      </c>
      <c r="FS191" s="89"/>
      <c r="FT191" s="89"/>
      <c r="FU191" s="89"/>
      <c r="FV191" s="139"/>
      <c r="FW191" s="139"/>
      <c r="FX191" s="139"/>
      <c r="FY191" s="139"/>
      <c r="GA191" s="139"/>
      <c r="GB191" s="139"/>
      <c r="GS191" s="139">
        <v>166</v>
      </c>
      <c r="GT191" s="139">
        <v>391950.40501904953</v>
      </c>
      <c r="GU191" s="139">
        <v>83629.594980950467</v>
      </c>
      <c r="GV191" s="139">
        <v>0.57394995177995367</v>
      </c>
      <c r="HC191" s="139">
        <v>166</v>
      </c>
      <c r="HD191" s="139">
        <v>530285.37608613377</v>
      </c>
      <c r="HE191" s="139">
        <v>375714.62391386623</v>
      </c>
      <c r="HF191" s="139">
        <v>2.3001836617325666</v>
      </c>
      <c r="HM191" s="139">
        <v>166</v>
      </c>
      <c r="HN191" s="139">
        <v>459138.07226995792</v>
      </c>
      <c r="HO191" s="139">
        <v>-11638.07226995792</v>
      </c>
      <c r="HP191" s="139">
        <v>-8.6696162375242525E-2</v>
      </c>
      <c r="HW191" s="139">
        <v>166</v>
      </c>
      <c r="HX191" s="139">
        <v>677660.25607873662</v>
      </c>
      <c r="HY191" s="139">
        <v>-97660.256078736624</v>
      </c>
      <c r="HZ191" s="139">
        <v>-0.58297939166606039</v>
      </c>
      <c r="JK191" s="139">
        <v>166</v>
      </c>
      <c r="JL191" s="139">
        <v>458008.31024710683</v>
      </c>
      <c r="JM191" s="139">
        <v>-8008.3102471068269</v>
      </c>
      <c r="JN191" s="139">
        <v>-5.8542627193096289E-2</v>
      </c>
    </row>
    <row r="192" spans="2:274">
      <c r="B192" s="26">
        <v>954500</v>
      </c>
      <c r="C192" s="6">
        <v>3</v>
      </c>
      <c r="D192" s="6">
        <v>2</v>
      </c>
      <c r="E192" s="6">
        <v>2440</v>
      </c>
      <c r="F192" s="6">
        <v>9689</v>
      </c>
      <c r="G192" s="27">
        <v>8</v>
      </c>
      <c r="I192" s="55">
        <v>360000</v>
      </c>
      <c r="J192" s="6">
        <v>3</v>
      </c>
      <c r="K192" s="6">
        <v>1</v>
      </c>
      <c r="L192" s="6">
        <v>1800</v>
      </c>
      <c r="M192" s="6">
        <v>22000</v>
      </c>
      <c r="N192" s="27">
        <v>8</v>
      </c>
      <c r="P192" s="26">
        <v>365000</v>
      </c>
      <c r="Q192" s="57">
        <v>3</v>
      </c>
      <c r="R192" s="6">
        <v>1</v>
      </c>
      <c r="S192" s="6">
        <v>1640</v>
      </c>
      <c r="T192" s="6">
        <v>8301</v>
      </c>
      <c r="U192" s="27">
        <v>7</v>
      </c>
      <c r="W192" s="38">
        <v>505000</v>
      </c>
      <c r="X192" s="34">
        <v>4</v>
      </c>
      <c r="Y192" s="59">
        <v>1</v>
      </c>
      <c r="Z192" s="34">
        <v>1480</v>
      </c>
      <c r="AA192" s="34">
        <v>12675</v>
      </c>
      <c r="AB192" s="39">
        <v>7</v>
      </c>
      <c r="AD192" s="38">
        <v>379500</v>
      </c>
      <c r="AE192" s="34">
        <v>4</v>
      </c>
      <c r="AF192" s="34">
        <v>2</v>
      </c>
      <c r="AG192" s="34">
        <v>2120</v>
      </c>
      <c r="AH192" s="34">
        <v>53578</v>
      </c>
      <c r="AI192" s="62">
        <v>7</v>
      </c>
      <c r="AK192" s="38">
        <v>195000</v>
      </c>
      <c r="AL192" s="34">
        <v>3</v>
      </c>
      <c r="AM192" s="34">
        <v>1</v>
      </c>
      <c r="AN192" s="59">
        <v>1480</v>
      </c>
      <c r="AO192" s="34">
        <v>15416</v>
      </c>
      <c r="AP192" s="39">
        <v>8</v>
      </c>
      <c r="AS192" s="38">
        <v>530000</v>
      </c>
      <c r="AT192" s="34">
        <v>4</v>
      </c>
      <c r="AU192" s="34">
        <v>3</v>
      </c>
      <c r="AV192" s="34">
        <v>2240</v>
      </c>
      <c r="AW192" s="59">
        <v>5580</v>
      </c>
      <c r="AX192" s="39">
        <v>7</v>
      </c>
      <c r="BN192" s="38">
        <v>350000</v>
      </c>
      <c r="BO192" s="34">
        <v>3</v>
      </c>
      <c r="BP192" s="59">
        <v>1</v>
      </c>
      <c r="BQ192" s="34">
        <v>1860</v>
      </c>
      <c r="BR192" s="34">
        <v>17640</v>
      </c>
      <c r="BS192" s="39">
        <v>7</v>
      </c>
      <c r="BU192" s="38">
        <v>350000</v>
      </c>
      <c r="BV192" s="34">
        <v>3</v>
      </c>
      <c r="BW192" s="59">
        <v>1</v>
      </c>
      <c r="BX192" s="34">
        <v>1860</v>
      </c>
      <c r="BY192" s="34">
        <v>17640</v>
      </c>
      <c r="BZ192" s="39">
        <v>7</v>
      </c>
      <c r="CJ192" s="5"/>
      <c r="CK192" s="6"/>
      <c r="CL192" s="6"/>
      <c r="CM192" s="139" t="s">
        <v>112</v>
      </c>
      <c r="CN192" s="139">
        <v>8</v>
      </c>
      <c r="CO192" s="83"/>
      <c r="CP192" s="83"/>
      <c r="CQ192" s="83"/>
      <c r="CR192" s="6"/>
      <c r="CS192" s="139" t="s">
        <v>112</v>
      </c>
      <c r="CT192" s="139">
        <v>8</v>
      </c>
      <c r="CU192" s="6"/>
      <c r="CV192" s="6"/>
      <c r="CW192" s="6"/>
      <c r="CX192" s="6"/>
      <c r="CY192" s="6"/>
      <c r="CZ192" s="7"/>
      <c r="DI192" s="5"/>
      <c r="DJ192" s="6"/>
      <c r="DK192" s="6"/>
      <c r="DL192" s="6"/>
      <c r="DM192" s="6"/>
      <c r="DN192" s="6"/>
      <c r="DO192" s="6"/>
      <c r="DP192" s="6"/>
      <c r="DQ192" s="6"/>
      <c r="DR192" s="6"/>
      <c r="DS192" s="6"/>
      <c r="DT192" s="6"/>
      <c r="DU192" s="6"/>
      <c r="DV192" s="6"/>
      <c r="DW192" s="6"/>
      <c r="DX192" s="6"/>
      <c r="DY192" s="6"/>
      <c r="DZ192" s="6"/>
      <c r="EA192" s="6"/>
      <c r="EB192" s="6"/>
      <c r="EC192" s="6"/>
      <c r="ED192" s="6"/>
      <c r="EE192" s="6"/>
      <c r="EF192" s="6"/>
      <c r="EG192" s="6"/>
      <c r="EH192" s="6"/>
      <c r="EI192" s="6"/>
      <c r="EJ192" s="6"/>
      <c r="EK192" s="6"/>
      <c r="EL192" s="6"/>
      <c r="EM192" s="6"/>
      <c r="EN192" s="6"/>
      <c r="EO192" s="6"/>
      <c r="EP192" s="6"/>
      <c r="EQ192" s="6"/>
      <c r="ER192" s="6"/>
      <c r="ES192" s="6"/>
      <c r="ET192" s="6"/>
      <c r="EU192" s="6"/>
      <c r="EV192" s="6"/>
      <c r="EW192" s="6"/>
      <c r="EX192" s="6"/>
      <c r="EY192" s="6"/>
      <c r="EZ192" s="6"/>
      <c r="FA192" s="6"/>
      <c r="FB192" s="6"/>
      <c r="FC192" s="6"/>
      <c r="FD192" s="6"/>
      <c r="FE192" s="6"/>
      <c r="FF192" s="6"/>
      <c r="FG192" s="6"/>
      <c r="FH192" s="7"/>
      <c r="FJ192" s="100"/>
      <c r="FK192" s="89"/>
      <c r="FL192" s="89">
        <v>1800</v>
      </c>
      <c r="FM192" s="89">
        <v>360000</v>
      </c>
      <c r="FN192" s="145">
        <f t="shared" si="25"/>
        <v>-78.559999999999945</v>
      </c>
      <c r="FO192" s="145">
        <f t="shared" si="26"/>
        <v>6171.673599999991</v>
      </c>
      <c r="FP192" s="89">
        <f t="shared" si="22"/>
        <v>-95982.900000000023</v>
      </c>
      <c r="FQ192" s="89">
        <f t="shared" si="23"/>
        <v>9212717092.4100037</v>
      </c>
      <c r="FR192" s="89">
        <f t="shared" si="24"/>
        <v>7540416.623999997</v>
      </c>
      <c r="FS192" s="89"/>
      <c r="FT192" s="89"/>
      <c r="FU192" s="89"/>
      <c r="FV192" s="139"/>
      <c r="FW192" s="139"/>
      <c r="FX192" s="139"/>
      <c r="FY192" s="139"/>
      <c r="GA192" s="139"/>
      <c r="GB192" s="139"/>
      <c r="GS192" s="139">
        <v>167</v>
      </c>
      <c r="GT192" s="139">
        <v>388009.44641887245</v>
      </c>
      <c r="GU192" s="139">
        <v>96990.553581127548</v>
      </c>
      <c r="GV192" s="139">
        <v>0.66564621727128326</v>
      </c>
      <c r="HC192" s="139">
        <v>167</v>
      </c>
      <c r="HD192" s="139">
        <v>598272.34078034642</v>
      </c>
      <c r="HE192" s="139">
        <v>311727.65921965358</v>
      </c>
      <c r="HF192" s="139">
        <v>1.9084454610198138</v>
      </c>
      <c r="HM192" s="139">
        <v>167</v>
      </c>
      <c r="HN192" s="139">
        <v>289393.69163869071</v>
      </c>
      <c r="HO192" s="139">
        <v>160606.30836130929</v>
      </c>
      <c r="HP192" s="139">
        <v>1.1964138274104983</v>
      </c>
      <c r="HW192" s="139">
        <v>167</v>
      </c>
      <c r="HX192" s="139">
        <v>527159.97006273502</v>
      </c>
      <c r="HY192" s="139">
        <v>57840.029937264975</v>
      </c>
      <c r="HZ192" s="139">
        <v>0.34527398166545609</v>
      </c>
      <c r="JK192" s="139">
        <v>167</v>
      </c>
      <c r="JL192" s="139">
        <v>366164.44358823355</v>
      </c>
      <c r="JM192" s="139">
        <v>84335.556411766447</v>
      </c>
      <c r="JN192" s="139">
        <v>0.61651270814839654</v>
      </c>
    </row>
    <row r="193" spans="2:274">
      <c r="B193" s="26">
        <v>184000</v>
      </c>
      <c r="C193" s="6">
        <v>3</v>
      </c>
      <c r="D193" s="6">
        <v>1</v>
      </c>
      <c r="E193" s="6">
        <v>1100</v>
      </c>
      <c r="F193" s="6">
        <v>8680</v>
      </c>
      <c r="G193" s="27">
        <v>6</v>
      </c>
      <c r="I193" s="55">
        <v>360000</v>
      </c>
      <c r="J193" s="6">
        <v>4</v>
      </c>
      <c r="K193" s="6">
        <v>2</v>
      </c>
      <c r="L193" s="6">
        <v>2080</v>
      </c>
      <c r="M193" s="6">
        <v>4080</v>
      </c>
      <c r="N193" s="27">
        <v>7</v>
      </c>
      <c r="P193" s="26">
        <v>367500</v>
      </c>
      <c r="Q193" s="57">
        <v>3</v>
      </c>
      <c r="R193" s="6">
        <v>1</v>
      </c>
      <c r="S193" s="6">
        <v>1410</v>
      </c>
      <c r="T193" s="6">
        <v>9647</v>
      </c>
      <c r="U193" s="27">
        <v>8</v>
      </c>
      <c r="W193" s="38">
        <v>510000</v>
      </c>
      <c r="X193" s="34">
        <v>3</v>
      </c>
      <c r="Y193" s="59">
        <v>1</v>
      </c>
      <c r="Z193" s="34">
        <v>2060</v>
      </c>
      <c r="AA193" s="34">
        <v>58341</v>
      </c>
      <c r="AB193" s="39">
        <v>8</v>
      </c>
      <c r="AD193" s="38">
        <v>380000</v>
      </c>
      <c r="AE193" s="34">
        <v>2</v>
      </c>
      <c r="AF193" s="34">
        <v>1</v>
      </c>
      <c r="AG193" s="34">
        <v>1800</v>
      </c>
      <c r="AH193" s="34">
        <v>7191</v>
      </c>
      <c r="AI193" s="62">
        <v>7</v>
      </c>
      <c r="AK193" s="38">
        <v>185000</v>
      </c>
      <c r="AL193" s="34">
        <v>4</v>
      </c>
      <c r="AM193" s="34">
        <v>1</v>
      </c>
      <c r="AN193" s="59">
        <v>1490</v>
      </c>
      <c r="AO193" s="34">
        <v>6600</v>
      </c>
      <c r="AP193" s="39">
        <v>7</v>
      </c>
      <c r="AS193" s="38">
        <v>505000</v>
      </c>
      <c r="AT193" s="34">
        <v>4</v>
      </c>
      <c r="AU193" s="34">
        <v>2</v>
      </c>
      <c r="AV193" s="34">
        <v>2790</v>
      </c>
      <c r="AW193" s="59">
        <v>5602</v>
      </c>
      <c r="AX193" s="39">
        <v>8</v>
      </c>
      <c r="BN193" s="38">
        <v>350000</v>
      </c>
      <c r="BO193" s="34">
        <v>4</v>
      </c>
      <c r="BP193" s="59">
        <v>1</v>
      </c>
      <c r="BQ193" s="34">
        <v>1770</v>
      </c>
      <c r="BR193" s="34">
        <v>7336</v>
      </c>
      <c r="BS193" s="39">
        <v>8</v>
      </c>
      <c r="BU193" s="38">
        <v>350000</v>
      </c>
      <c r="BV193" s="34">
        <v>4</v>
      </c>
      <c r="BW193" s="59">
        <v>1</v>
      </c>
      <c r="BX193" s="34">
        <v>1770</v>
      </c>
      <c r="BY193" s="34">
        <v>7336</v>
      </c>
      <c r="BZ193" s="39">
        <v>8</v>
      </c>
      <c r="CJ193" s="5"/>
      <c r="CK193" s="6"/>
      <c r="CL193" s="6"/>
      <c r="CM193" s="139" t="s">
        <v>99</v>
      </c>
      <c r="CN193" s="139">
        <v>151134.53768131085</v>
      </c>
      <c r="CO193" s="83"/>
      <c r="CP193" s="83"/>
      <c r="CQ193" s="83"/>
      <c r="CR193" s="6"/>
      <c r="CS193" s="139" t="s">
        <v>99</v>
      </c>
      <c r="CT193" s="139">
        <v>171.62963984158168</v>
      </c>
      <c r="CU193" s="6"/>
      <c r="CV193" s="6"/>
      <c r="CW193" s="6"/>
      <c r="CX193" s="6"/>
      <c r="CY193" s="6"/>
      <c r="CZ193" s="7"/>
      <c r="DI193" s="5"/>
      <c r="DJ193" s="6"/>
      <c r="DK193" s="6"/>
      <c r="DL193" s="6"/>
      <c r="DM193" s="6"/>
      <c r="DN193" s="6"/>
      <c r="DO193" s="6"/>
      <c r="DP193" s="6"/>
      <c r="DQ193" s="6"/>
      <c r="DR193" s="6"/>
      <c r="DS193" s="6"/>
      <c r="DT193" s="6"/>
      <c r="DU193" s="6"/>
      <c r="DV193" s="6"/>
      <c r="DW193" s="6"/>
      <c r="DX193" s="6"/>
      <c r="DY193" s="6"/>
      <c r="DZ193" s="6"/>
      <c r="EA193" s="6"/>
      <c r="EB193" s="6"/>
      <c r="EC193" s="6"/>
      <c r="ED193" s="6"/>
      <c r="EE193" s="6"/>
      <c r="EF193" s="6"/>
      <c r="EG193" s="6"/>
      <c r="EH193" s="6"/>
      <c r="EI193" s="6"/>
      <c r="EJ193" s="6"/>
      <c r="EK193" s="6"/>
      <c r="EL193" s="6"/>
      <c r="EM193" s="6"/>
      <c r="EN193" s="6"/>
      <c r="EO193" s="6"/>
      <c r="EP193" s="6"/>
      <c r="EQ193" s="6"/>
      <c r="ER193" s="6"/>
      <c r="ES193" s="6"/>
      <c r="ET193" s="6"/>
      <c r="EU193" s="6"/>
      <c r="EV193" s="6"/>
      <c r="EW193" s="6"/>
      <c r="EX193" s="6"/>
      <c r="EY193" s="6"/>
      <c r="EZ193" s="6"/>
      <c r="FA193" s="6"/>
      <c r="FB193" s="6"/>
      <c r="FC193" s="6"/>
      <c r="FD193" s="6"/>
      <c r="FE193" s="6"/>
      <c r="FF193" s="6"/>
      <c r="FG193" s="6"/>
      <c r="FH193" s="7"/>
      <c r="FJ193" s="100"/>
      <c r="FK193" s="89"/>
      <c r="FL193" s="89">
        <v>2080</v>
      </c>
      <c r="FM193" s="89">
        <v>360000</v>
      </c>
      <c r="FN193" s="145">
        <f t="shared" si="25"/>
        <v>201.44000000000005</v>
      </c>
      <c r="FO193" s="145">
        <f t="shared" si="26"/>
        <v>40578.073600000025</v>
      </c>
      <c r="FP193" s="89">
        <f t="shared" si="22"/>
        <v>-95982.900000000023</v>
      </c>
      <c r="FQ193" s="89">
        <f t="shared" si="23"/>
        <v>9212717092.4100037</v>
      </c>
      <c r="FR193" s="89">
        <f t="shared" si="24"/>
        <v>-19334795.376000009</v>
      </c>
      <c r="FS193" s="89"/>
      <c r="FT193" s="89"/>
      <c r="FU193" s="89"/>
      <c r="FV193" s="139"/>
      <c r="FW193" s="139"/>
      <c r="FX193" s="139"/>
      <c r="FY193" s="139"/>
      <c r="GA193" s="139"/>
      <c r="GB193" s="139"/>
      <c r="GS193" s="139">
        <v>168</v>
      </c>
      <c r="GT193" s="139">
        <v>490474.37002347637</v>
      </c>
      <c r="GU193" s="139">
        <v>-474.37002347636735</v>
      </c>
      <c r="GV193" s="139">
        <v>-3.2556017060962001E-3</v>
      </c>
      <c r="HC193" s="139">
        <v>168</v>
      </c>
      <c r="HD193" s="139">
        <v>722638.73961122311</v>
      </c>
      <c r="HE193" s="139">
        <v>210351.26038877689</v>
      </c>
      <c r="HF193" s="139">
        <v>1.2878032995650464</v>
      </c>
      <c r="HM193" s="139">
        <v>168</v>
      </c>
      <c r="HN193" s="139">
        <v>395111.68308447994</v>
      </c>
      <c r="HO193" s="139">
        <v>54888.316915520059</v>
      </c>
      <c r="HP193" s="139">
        <v>0.4088827020000026</v>
      </c>
      <c r="HW193" s="139">
        <v>168</v>
      </c>
      <c r="HX193" s="139">
        <v>553333.93284812663</v>
      </c>
      <c r="HY193" s="139">
        <v>36666.067151873372</v>
      </c>
      <c r="HZ193" s="139">
        <v>0.21887677117856871</v>
      </c>
      <c r="JK193" s="139">
        <v>168</v>
      </c>
      <c r="JL193" s="139">
        <v>390445.00603828049</v>
      </c>
      <c r="JM193" s="139">
        <v>60554.993961719505</v>
      </c>
      <c r="JN193" s="139">
        <v>0.44267121612350951</v>
      </c>
    </row>
    <row r="194" spans="2:274">
      <c r="B194" s="26">
        <v>455000</v>
      </c>
      <c r="C194" s="6">
        <v>2</v>
      </c>
      <c r="D194" s="6">
        <v>1</v>
      </c>
      <c r="E194" s="6">
        <v>1200</v>
      </c>
      <c r="F194" s="6">
        <v>1259</v>
      </c>
      <c r="G194" s="27">
        <v>8</v>
      </c>
      <c r="I194" s="55">
        <v>360000</v>
      </c>
      <c r="J194" s="6">
        <v>4</v>
      </c>
      <c r="K194" s="6">
        <v>2</v>
      </c>
      <c r="L194" s="6">
        <v>2610</v>
      </c>
      <c r="M194" s="6">
        <v>7333</v>
      </c>
      <c r="N194" s="27">
        <v>8</v>
      </c>
      <c r="P194" s="26">
        <v>368000</v>
      </c>
      <c r="Q194" s="57">
        <v>3</v>
      </c>
      <c r="R194" s="6">
        <v>1</v>
      </c>
      <c r="S194" s="6">
        <v>1280</v>
      </c>
      <c r="T194" s="6">
        <v>9898</v>
      </c>
      <c r="U194" s="27">
        <v>7</v>
      </c>
      <c r="W194" s="38">
        <v>510000</v>
      </c>
      <c r="X194" s="34">
        <v>4</v>
      </c>
      <c r="Y194" s="59">
        <v>1</v>
      </c>
      <c r="Z194" s="34">
        <v>1060</v>
      </c>
      <c r="AA194" s="34">
        <v>7200</v>
      </c>
      <c r="AB194" s="39">
        <v>6</v>
      </c>
      <c r="AD194" s="38">
        <v>383000</v>
      </c>
      <c r="AE194" s="34">
        <v>3</v>
      </c>
      <c r="AF194" s="34">
        <v>1</v>
      </c>
      <c r="AG194" s="34">
        <v>1410</v>
      </c>
      <c r="AH194" s="34">
        <v>7215</v>
      </c>
      <c r="AI194" s="62">
        <v>7</v>
      </c>
      <c r="AK194" s="38">
        <v>670000</v>
      </c>
      <c r="AL194" s="34">
        <v>3</v>
      </c>
      <c r="AM194" s="34">
        <v>1</v>
      </c>
      <c r="AN194" s="59">
        <v>1490</v>
      </c>
      <c r="AO194" s="34">
        <v>4400</v>
      </c>
      <c r="AP194" s="39">
        <v>7</v>
      </c>
      <c r="AS194" s="38">
        <v>359950</v>
      </c>
      <c r="AT194" s="34">
        <v>4</v>
      </c>
      <c r="AU194" s="34">
        <v>2</v>
      </c>
      <c r="AV194" s="34">
        <v>3010</v>
      </c>
      <c r="AW194" s="59">
        <v>5701</v>
      </c>
      <c r="AX194" s="39">
        <v>8</v>
      </c>
      <c r="BN194" s="38">
        <v>352000</v>
      </c>
      <c r="BO194" s="34">
        <v>4</v>
      </c>
      <c r="BP194" s="59">
        <v>1</v>
      </c>
      <c r="BQ194" s="34">
        <v>1850</v>
      </c>
      <c r="BR194" s="34">
        <v>5712</v>
      </c>
      <c r="BS194" s="39">
        <v>7</v>
      </c>
      <c r="BU194" s="38">
        <v>352000</v>
      </c>
      <c r="BV194" s="34">
        <v>4</v>
      </c>
      <c r="BW194" s="59">
        <v>1</v>
      </c>
      <c r="BX194" s="34">
        <v>1850</v>
      </c>
      <c r="BY194" s="34">
        <v>5712</v>
      </c>
      <c r="BZ194" s="39">
        <v>7</v>
      </c>
      <c r="CJ194" s="5"/>
      <c r="CK194" s="6"/>
      <c r="CL194" s="6"/>
      <c r="CM194" s="6"/>
      <c r="CN194" s="6"/>
      <c r="CO194" s="83"/>
      <c r="CP194" s="83"/>
      <c r="CQ194" s="83"/>
      <c r="CR194" s="6"/>
      <c r="CS194" s="6"/>
      <c r="CT194" s="6"/>
      <c r="CU194" s="6"/>
      <c r="CV194" s="6"/>
      <c r="CW194" s="6"/>
      <c r="CX194" s="6"/>
      <c r="CY194" s="6"/>
      <c r="CZ194" s="7"/>
      <c r="DI194" s="5"/>
      <c r="DJ194" s="6"/>
      <c r="DK194" s="6"/>
      <c r="DL194" s="6"/>
      <c r="DM194" s="6"/>
      <c r="DN194" s="6"/>
      <c r="DO194" s="6"/>
      <c r="DP194" s="6"/>
      <c r="DQ194" s="6"/>
      <c r="DR194" s="6"/>
      <c r="DS194" s="6"/>
      <c r="DT194" s="6"/>
      <c r="DU194" s="6"/>
      <c r="DV194" s="6"/>
      <c r="DW194" s="6"/>
      <c r="DX194" s="6"/>
      <c r="DY194" s="6"/>
      <c r="DZ194" s="6"/>
      <c r="EA194" s="6"/>
      <c r="EB194" s="6"/>
      <c r="EC194" s="6"/>
      <c r="ED194" s="6"/>
      <c r="EE194" s="6"/>
      <c r="EF194" s="6"/>
      <c r="EG194" s="6"/>
      <c r="EH194" s="6"/>
      <c r="EI194" s="6"/>
      <c r="EJ194" s="6"/>
      <c r="EK194" s="6"/>
      <c r="EL194" s="6"/>
      <c r="EM194" s="6"/>
      <c r="EN194" s="6"/>
      <c r="EO194" s="6"/>
      <c r="EP194" s="6"/>
      <c r="EQ194" s="6"/>
      <c r="ER194" s="6"/>
      <c r="ES194" s="6"/>
      <c r="ET194" s="6"/>
      <c r="EU194" s="6"/>
      <c r="EV194" s="6"/>
      <c r="EW194" s="6"/>
      <c r="EX194" s="6"/>
      <c r="EY194" s="6"/>
      <c r="EZ194" s="6"/>
      <c r="FA194" s="6"/>
      <c r="FB194" s="6"/>
      <c r="FC194" s="6"/>
      <c r="FD194" s="6"/>
      <c r="FE194" s="6"/>
      <c r="FF194" s="6"/>
      <c r="FG194" s="6"/>
      <c r="FH194" s="7"/>
      <c r="FJ194" s="100"/>
      <c r="FK194" s="89"/>
      <c r="FL194" s="89">
        <v>2610</v>
      </c>
      <c r="FM194" s="89">
        <v>360000</v>
      </c>
      <c r="FN194" s="145">
        <f t="shared" si="25"/>
        <v>731.44</v>
      </c>
      <c r="FO194" s="145">
        <f t="shared" si="26"/>
        <v>535004.47360000003</v>
      </c>
      <c r="FP194" s="89">
        <f t="shared" si="22"/>
        <v>-95982.900000000023</v>
      </c>
      <c r="FQ194" s="89">
        <f t="shared" si="23"/>
        <v>9212717092.4100037</v>
      </c>
      <c r="FR194" s="89">
        <f t="shared" si="24"/>
        <v>-70205732.376000017</v>
      </c>
      <c r="FS194" s="89"/>
      <c r="FT194" s="89"/>
      <c r="FU194" s="89"/>
      <c r="FV194" s="139"/>
      <c r="FW194" s="139"/>
      <c r="FX194" s="139"/>
      <c r="FY194" s="139"/>
      <c r="GA194" s="139"/>
      <c r="GB194" s="139"/>
      <c r="GS194" s="139">
        <v>169</v>
      </c>
      <c r="GT194" s="139">
        <v>498356.28722383053</v>
      </c>
      <c r="GU194" s="139">
        <v>1593.7127761694719</v>
      </c>
      <c r="GV194" s="139">
        <v>1.093765157229234E-2</v>
      </c>
      <c r="HC194" s="139">
        <v>169</v>
      </c>
      <c r="HD194" s="139">
        <v>722638.73961122311</v>
      </c>
      <c r="HE194" s="139">
        <v>216361.26038877689</v>
      </c>
      <c r="HF194" s="139">
        <v>1.3245974590869871</v>
      </c>
      <c r="HM194" s="139">
        <v>169</v>
      </c>
      <c r="HN194" s="139">
        <v>369798.92456929095</v>
      </c>
      <c r="HO194" s="139">
        <v>80201.075430709054</v>
      </c>
      <c r="HP194" s="139">
        <v>0.59744649259124816</v>
      </c>
      <c r="HW194" s="139">
        <v>169</v>
      </c>
      <c r="HX194" s="139">
        <v>517344.73401821329</v>
      </c>
      <c r="HY194" s="139">
        <v>78655.26598178671</v>
      </c>
      <c r="HZ194" s="139">
        <v>0.46952978575465748</v>
      </c>
      <c r="JK194" s="139">
        <v>169</v>
      </c>
      <c r="JL194" s="139">
        <v>436894.77768184862</v>
      </c>
      <c r="JM194" s="139">
        <v>16605.222318151384</v>
      </c>
      <c r="JN194" s="139">
        <v>0.12138807184464605</v>
      </c>
    </row>
    <row r="195" spans="2:274">
      <c r="B195" s="26">
        <v>319950</v>
      </c>
      <c r="C195" s="6">
        <v>2</v>
      </c>
      <c r="D195" s="6">
        <v>1</v>
      </c>
      <c r="E195" s="6">
        <v>1240</v>
      </c>
      <c r="F195" s="6">
        <v>5500</v>
      </c>
      <c r="G195" s="27">
        <v>6</v>
      </c>
      <c r="I195" s="55">
        <v>361000</v>
      </c>
      <c r="J195" s="6">
        <v>3</v>
      </c>
      <c r="K195" s="6">
        <v>1</v>
      </c>
      <c r="L195" s="6">
        <v>1150</v>
      </c>
      <c r="M195" s="6">
        <v>17585</v>
      </c>
      <c r="N195" s="27">
        <v>7</v>
      </c>
      <c r="P195" s="26">
        <v>369950</v>
      </c>
      <c r="Q195" s="57">
        <v>3</v>
      </c>
      <c r="R195" s="6">
        <v>2</v>
      </c>
      <c r="S195" s="6">
        <v>1360</v>
      </c>
      <c r="T195" s="6">
        <v>3718</v>
      </c>
      <c r="U195" s="27">
        <v>7</v>
      </c>
      <c r="W195" s="38">
        <v>512031</v>
      </c>
      <c r="X195" s="34">
        <v>3</v>
      </c>
      <c r="Y195" s="59">
        <v>1</v>
      </c>
      <c r="Z195" s="34">
        <v>1540</v>
      </c>
      <c r="AA195" s="34">
        <v>3000</v>
      </c>
      <c r="AB195" s="39">
        <v>7</v>
      </c>
      <c r="AD195" s="38">
        <v>385000</v>
      </c>
      <c r="AE195" s="34">
        <v>3</v>
      </c>
      <c r="AF195" s="34">
        <v>2</v>
      </c>
      <c r="AG195" s="34">
        <v>1320</v>
      </c>
      <c r="AH195" s="34">
        <v>1297</v>
      </c>
      <c r="AI195" s="62">
        <v>7</v>
      </c>
      <c r="AK195" s="38">
        <v>470000</v>
      </c>
      <c r="AL195" s="34">
        <v>4</v>
      </c>
      <c r="AM195" s="34">
        <v>2</v>
      </c>
      <c r="AN195" s="59">
        <v>1500</v>
      </c>
      <c r="AO195" s="34">
        <v>3659</v>
      </c>
      <c r="AP195" s="39">
        <v>7</v>
      </c>
      <c r="AS195" s="38">
        <v>560000</v>
      </c>
      <c r="AT195" s="34">
        <v>4</v>
      </c>
      <c r="AU195" s="34">
        <v>2</v>
      </c>
      <c r="AV195" s="34">
        <v>2630</v>
      </c>
      <c r="AW195" s="59">
        <v>5710</v>
      </c>
      <c r="AX195" s="39">
        <v>8</v>
      </c>
      <c r="BN195" s="38">
        <v>352500</v>
      </c>
      <c r="BO195" s="34">
        <v>3</v>
      </c>
      <c r="BP195" s="59">
        <v>1</v>
      </c>
      <c r="BQ195" s="34">
        <v>1170</v>
      </c>
      <c r="BR195" s="34">
        <v>8182</v>
      </c>
      <c r="BS195" s="39">
        <v>7</v>
      </c>
      <c r="BU195" s="38">
        <v>352500</v>
      </c>
      <c r="BV195" s="34">
        <v>3</v>
      </c>
      <c r="BW195" s="59">
        <v>1</v>
      </c>
      <c r="BX195" s="34">
        <v>1170</v>
      </c>
      <c r="BY195" s="34">
        <v>8182</v>
      </c>
      <c r="BZ195" s="39">
        <v>7</v>
      </c>
      <c r="CJ195" s="5"/>
      <c r="CK195" s="6"/>
      <c r="CL195" s="6"/>
      <c r="CM195" s="140" t="s">
        <v>122</v>
      </c>
      <c r="CN195" s="140"/>
      <c r="CO195" s="83"/>
      <c r="CP195" s="83"/>
      <c r="CQ195" s="83"/>
      <c r="CR195" s="6"/>
      <c r="CS195" s="140" t="s">
        <v>134</v>
      </c>
      <c r="CT195" s="140"/>
      <c r="CU195" s="6"/>
      <c r="CV195" s="6"/>
      <c r="CW195" s="6"/>
      <c r="CX195" s="6"/>
      <c r="CY195" s="6"/>
      <c r="CZ195" s="7"/>
      <c r="DI195" s="5"/>
      <c r="DJ195" s="6"/>
      <c r="DK195" s="6"/>
      <c r="DL195" s="6"/>
      <c r="DM195" s="6"/>
      <c r="DN195" s="6"/>
      <c r="DO195" s="6"/>
      <c r="DP195" s="6"/>
      <c r="DQ195" s="6"/>
      <c r="DR195" s="6"/>
      <c r="DS195" s="6"/>
      <c r="DT195" s="6"/>
      <c r="DU195" s="6"/>
      <c r="DV195" s="6"/>
      <c r="DW195" s="6"/>
      <c r="DX195" s="6"/>
      <c r="DY195" s="6"/>
      <c r="DZ195" s="6"/>
      <c r="EA195" s="6"/>
      <c r="EB195" s="6"/>
      <c r="EC195" s="6"/>
      <c r="ED195" s="6"/>
      <c r="EE195" s="6"/>
      <c r="EF195" s="6"/>
      <c r="EG195" s="6"/>
      <c r="EH195" s="6"/>
      <c r="EI195" s="6"/>
      <c r="EJ195" s="6"/>
      <c r="EK195" s="6"/>
      <c r="EL195" s="6"/>
      <c r="EM195" s="6"/>
      <c r="EN195" s="6"/>
      <c r="EO195" s="6"/>
      <c r="EP195" s="6"/>
      <c r="EQ195" s="6"/>
      <c r="ER195" s="6"/>
      <c r="ES195" s="6"/>
      <c r="ET195" s="6"/>
      <c r="EU195" s="6"/>
      <c r="EV195" s="6"/>
      <c r="EW195" s="6"/>
      <c r="EX195" s="6"/>
      <c r="EY195" s="6"/>
      <c r="EZ195" s="6"/>
      <c r="FA195" s="6"/>
      <c r="FB195" s="6"/>
      <c r="FC195" s="6"/>
      <c r="FD195" s="6"/>
      <c r="FE195" s="6"/>
      <c r="FF195" s="6"/>
      <c r="FG195" s="6"/>
      <c r="FH195" s="7"/>
      <c r="FJ195" s="100"/>
      <c r="FK195" s="89"/>
      <c r="FL195" s="89">
        <v>1150</v>
      </c>
      <c r="FM195" s="89">
        <v>361000</v>
      </c>
      <c r="FN195" s="145">
        <f t="shared" si="25"/>
        <v>-728.56</v>
      </c>
      <c r="FO195" s="145">
        <f t="shared" si="26"/>
        <v>530799.67359999986</v>
      </c>
      <c r="FP195" s="89">
        <f t="shared" si="22"/>
        <v>-94982.900000000023</v>
      </c>
      <c r="FQ195" s="89">
        <f t="shared" si="23"/>
        <v>9021751292.4100037</v>
      </c>
      <c r="FR195" s="89">
        <f t="shared" si="24"/>
        <v>69200741.624000013</v>
      </c>
      <c r="FS195" s="89"/>
      <c r="FT195" s="89"/>
      <c r="FU195" s="89"/>
      <c r="FV195" s="139"/>
      <c r="FW195" s="139"/>
      <c r="FX195" s="139"/>
      <c r="FY195" s="139"/>
      <c r="GA195" s="139"/>
      <c r="GB195" s="139"/>
      <c r="GS195" s="139">
        <v>170</v>
      </c>
      <c r="GT195" s="139">
        <v>447123.8254215286</v>
      </c>
      <c r="GU195" s="139">
        <v>52876.1745784714</v>
      </c>
      <c r="GV195" s="139">
        <v>0.36288921232411736</v>
      </c>
      <c r="HC195" s="139">
        <v>170</v>
      </c>
      <c r="HD195" s="139">
        <v>581690.1542695628</v>
      </c>
      <c r="HE195" s="139">
        <v>400309.8457304372</v>
      </c>
      <c r="HF195" s="139">
        <v>2.4507594545772298</v>
      </c>
      <c r="HM195" s="139">
        <v>170</v>
      </c>
      <c r="HN195" s="139">
        <v>366820.95297926874</v>
      </c>
      <c r="HO195" s="139">
        <v>83679.047020731261</v>
      </c>
      <c r="HP195" s="139">
        <v>0.62335514676616643</v>
      </c>
      <c r="HW195" s="139">
        <v>170</v>
      </c>
      <c r="HX195" s="139">
        <v>497714.26192916959</v>
      </c>
      <c r="HY195" s="139">
        <v>99785.738070830412</v>
      </c>
      <c r="HZ195" s="139">
        <v>0.59566738009145415</v>
      </c>
      <c r="JK195" s="139">
        <v>170</v>
      </c>
      <c r="JL195" s="139">
        <v>376721.20987086266</v>
      </c>
      <c r="JM195" s="139">
        <v>83278.790129137342</v>
      </c>
      <c r="JN195" s="139">
        <v>0.60878749863412474</v>
      </c>
    </row>
    <row r="196" spans="2:274" ht="16" thickBot="1">
      <c r="B196" s="26">
        <v>259950</v>
      </c>
      <c r="C196" s="6">
        <v>3</v>
      </c>
      <c r="D196" s="6">
        <v>2</v>
      </c>
      <c r="E196" s="6">
        <v>1010</v>
      </c>
      <c r="F196" s="6">
        <v>7896</v>
      </c>
      <c r="G196" s="27">
        <v>7</v>
      </c>
      <c r="I196" s="55">
        <v>364000</v>
      </c>
      <c r="J196" s="6">
        <v>4</v>
      </c>
      <c r="K196" s="6">
        <v>1</v>
      </c>
      <c r="L196" s="6">
        <v>1020</v>
      </c>
      <c r="M196" s="6">
        <v>11383</v>
      </c>
      <c r="N196" s="27">
        <v>6</v>
      </c>
      <c r="P196" s="26">
        <v>369950</v>
      </c>
      <c r="Q196" s="57">
        <v>3</v>
      </c>
      <c r="R196" s="6">
        <v>1</v>
      </c>
      <c r="S196" s="6">
        <v>1110</v>
      </c>
      <c r="T196" s="6">
        <v>7603</v>
      </c>
      <c r="U196" s="27">
        <v>7</v>
      </c>
      <c r="W196" s="38">
        <v>512500</v>
      </c>
      <c r="X196" s="34">
        <v>3</v>
      </c>
      <c r="Y196" s="59">
        <v>1</v>
      </c>
      <c r="Z196" s="34">
        <v>1610</v>
      </c>
      <c r="AA196" s="34">
        <v>7200</v>
      </c>
      <c r="AB196" s="39">
        <v>7</v>
      </c>
      <c r="AD196" s="38">
        <v>395000</v>
      </c>
      <c r="AE196" s="34">
        <v>2</v>
      </c>
      <c r="AF196" s="34">
        <v>1</v>
      </c>
      <c r="AG196" s="34">
        <v>930</v>
      </c>
      <c r="AH196" s="34">
        <v>6380</v>
      </c>
      <c r="AI196" s="62">
        <v>7</v>
      </c>
      <c r="AK196" s="38">
        <v>485000</v>
      </c>
      <c r="AL196" s="34">
        <v>3</v>
      </c>
      <c r="AM196" s="34">
        <v>2</v>
      </c>
      <c r="AN196" s="59">
        <v>1500</v>
      </c>
      <c r="AO196" s="34">
        <v>5412</v>
      </c>
      <c r="AP196" s="39">
        <v>7</v>
      </c>
      <c r="AS196" s="38">
        <v>352000</v>
      </c>
      <c r="AT196" s="34">
        <v>4</v>
      </c>
      <c r="AU196" s="34">
        <v>1</v>
      </c>
      <c r="AV196" s="34">
        <v>1850</v>
      </c>
      <c r="AW196" s="59">
        <v>5712</v>
      </c>
      <c r="AX196" s="39">
        <v>7</v>
      </c>
      <c r="BN196" s="38">
        <v>355000</v>
      </c>
      <c r="BO196" s="34">
        <v>3</v>
      </c>
      <c r="BP196" s="59">
        <v>1</v>
      </c>
      <c r="BQ196" s="34">
        <v>1180</v>
      </c>
      <c r="BR196" s="34">
        <v>7573</v>
      </c>
      <c r="BS196" s="39">
        <v>7</v>
      </c>
      <c r="BU196" s="38">
        <v>355000</v>
      </c>
      <c r="BV196" s="34">
        <v>3</v>
      </c>
      <c r="BW196" s="59">
        <v>1</v>
      </c>
      <c r="BX196" s="34">
        <v>1180</v>
      </c>
      <c r="BY196" s="34">
        <v>7573</v>
      </c>
      <c r="BZ196" s="39">
        <v>7</v>
      </c>
      <c r="CJ196" s="5"/>
      <c r="CK196" s="6"/>
      <c r="CL196" s="6"/>
      <c r="CM196" s="139"/>
      <c r="CN196" s="139"/>
      <c r="CO196" s="83"/>
      <c r="CP196" s="83"/>
      <c r="CQ196" s="83"/>
      <c r="CR196" s="6"/>
      <c r="CS196" s="139"/>
      <c r="CT196" s="139"/>
      <c r="CU196" s="6"/>
      <c r="CV196" s="6"/>
      <c r="CW196" s="6"/>
      <c r="CX196" s="6"/>
      <c r="CY196" s="6"/>
      <c r="CZ196" s="7"/>
      <c r="DI196" s="5"/>
      <c r="DJ196" s="6"/>
      <c r="DK196" s="6"/>
      <c r="DL196" s="6"/>
      <c r="DM196" s="6"/>
      <c r="DN196" s="6"/>
      <c r="DO196" s="6"/>
      <c r="DP196" s="6"/>
      <c r="DQ196" s="6"/>
      <c r="DR196" s="6"/>
      <c r="DS196" s="6"/>
      <c r="DT196" s="6"/>
      <c r="DU196" s="6"/>
      <c r="DV196" s="6"/>
      <c r="DW196" s="6"/>
      <c r="DX196" s="6"/>
      <c r="DY196" s="6"/>
      <c r="DZ196" s="6"/>
      <c r="EA196" s="6"/>
      <c r="EB196" s="6"/>
      <c r="EC196" s="6"/>
      <c r="ED196" s="6"/>
      <c r="EE196" s="6"/>
      <c r="EF196" s="6"/>
      <c r="EG196" s="6"/>
      <c r="EH196" s="6"/>
      <c r="EI196" s="6"/>
      <c r="EJ196" s="6"/>
      <c r="EK196" s="6"/>
      <c r="EL196" s="6"/>
      <c r="EM196" s="6"/>
      <c r="EN196" s="6"/>
      <c r="EO196" s="6"/>
      <c r="EP196" s="6"/>
      <c r="EQ196" s="6"/>
      <c r="ER196" s="6"/>
      <c r="ES196" s="6"/>
      <c r="ET196" s="6"/>
      <c r="EU196" s="6"/>
      <c r="EV196" s="6"/>
      <c r="EW196" s="6"/>
      <c r="EX196" s="6"/>
      <c r="EY196" s="6"/>
      <c r="EZ196" s="6"/>
      <c r="FA196" s="6"/>
      <c r="FB196" s="6"/>
      <c r="FC196" s="6"/>
      <c r="FD196" s="6"/>
      <c r="FE196" s="6"/>
      <c r="FF196" s="6"/>
      <c r="FG196" s="6"/>
      <c r="FH196" s="7"/>
      <c r="FJ196" s="100"/>
      <c r="FK196" s="89"/>
      <c r="FL196" s="89">
        <v>1020</v>
      </c>
      <c r="FM196" s="89">
        <v>364000</v>
      </c>
      <c r="FN196" s="145">
        <f t="shared" si="25"/>
        <v>-858.56</v>
      </c>
      <c r="FO196" s="145">
        <f t="shared" si="26"/>
        <v>737125.27359999996</v>
      </c>
      <c r="FP196" s="89">
        <f t="shared" si="22"/>
        <v>-91982.900000000023</v>
      </c>
      <c r="FQ196" s="89">
        <f t="shared" si="23"/>
        <v>8460853892.4100046</v>
      </c>
      <c r="FR196" s="89">
        <f t="shared" si="24"/>
        <v>78972838.624000013</v>
      </c>
      <c r="FS196" s="89"/>
      <c r="FT196" s="89"/>
      <c r="FU196" s="89"/>
      <c r="FV196" s="139"/>
      <c r="FW196" s="139"/>
      <c r="FX196" s="139"/>
      <c r="FY196" s="139"/>
      <c r="GA196" s="139"/>
      <c r="GB196" s="139"/>
      <c r="GS196" s="139">
        <v>171</v>
      </c>
      <c r="GT196" s="139">
        <v>681610.86213206453</v>
      </c>
      <c r="GU196" s="139">
        <v>-181610.86213206453</v>
      </c>
      <c r="GV196" s="139">
        <v>-1.2463954367728016</v>
      </c>
      <c r="HC196" s="146">
        <v>171</v>
      </c>
      <c r="HD196" s="146">
        <v>507070.31497103674</v>
      </c>
      <c r="HE196" s="146">
        <v>487929.68502896326</v>
      </c>
      <c r="HF196" s="146">
        <v>2.9871818080608854</v>
      </c>
      <c r="HM196" s="139">
        <v>171</v>
      </c>
      <c r="HN196" s="139">
        <v>401067.62626452441</v>
      </c>
      <c r="HO196" s="139">
        <v>49932.373735475587</v>
      </c>
      <c r="HP196" s="139">
        <v>0.37196410889513565</v>
      </c>
      <c r="HW196" s="139">
        <v>171</v>
      </c>
      <c r="HX196" s="139">
        <v>466632.68112151709</v>
      </c>
      <c r="HY196" s="139">
        <v>132367.31887848291</v>
      </c>
      <c r="HZ196" s="139">
        <v>0.790161956712777</v>
      </c>
      <c r="JK196" s="139">
        <v>171</v>
      </c>
      <c r="JL196" s="139">
        <v>315491.96543161379</v>
      </c>
      <c r="JM196" s="139">
        <v>144508.03456838621</v>
      </c>
      <c r="JN196" s="139">
        <v>1.0563876439727617</v>
      </c>
    </row>
    <row r="197" spans="2:274" ht="32" thickBot="1">
      <c r="B197" s="26">
        <v>437000</v>
      </c>
      <c r="C197" s="6">
        <v>4</v>
      </c>
      <c r="D197" s="6">
        <v>2</v>
      </c>
      <c r="E197" s="6">
        <v>1890</v>
      </c>
      <c r="F197" s="6">
        <v>8505</v>
      </c>
      <c r="G197" s="27">
        <v>8</v>
      </c>
      <c r="I197" s="55">
        <v>365000</v>
      </c>
      <c r="J197" s="6">
        <v>2</v>
      </c>
      <c r="K197" s="6">
        <v>1</v>
      </c>
      <c r="L197" s="6">
        <v>960</v>
      </c>
      <c r="M197" s="6">
        <v>223898</v>
      </c>
      <c r="N197" s="27">
        <v>6</v>
      </c>
      <c r="P197" s="26">
        <v>370000</v>
      </c>
      <c r="Q197" s="57">
        <v>3</v>
      </c>
      <c r="R197" s="6">
        <v>2</v>
      </c>
      <c r="S197" s="6">
        <v>1860</v>
      </c>
      <c r="T197" s="6">
        <v>9100</v>
      </c>
      <c r="U197" s="27">
        <v>8</v>
      </c>
      <c r="W197" s="38">
        <v>514000</v>
      </c>
      <c r="X197" s="34">
        <v>3</v>
      </c>
      <c r="Y197" s="59">
        <v>1</v>
      </c>
      <c r="Z197" s="34">
        <v>1610</v>
      </c>
      <c r="AA197" s="34">
        <v>9964</v>
      </c>
      <c r="AB197" s="39">
        <v>7</v>
      </c>
      <c r="AD197" s="38">
        <v>396000</v>
      </c>
      <c r="AE197" s="34">
        <v>4</v>
      </c>
      <c r="AF197" s="34">
        <v>1</v>
      </c>
      <c r="AG197" s="34">
        <v>1970</v>
      </c>
      <c r="AH197" s="34">
        <v>12409</v>
      </c>
      <c r="AI197" s="62">
        <v>7</v>
      </c>
      <c r="AK197" s="38">
        <v>279950</v>
      </c>
      <c r="AL197" s="34">
        <v>3</v>
      </c>
      <c r="AM197" s="34">
        <v>1</v>
      </c>
      <c r="AN197" s="59">
        <v>1510</v>
      </c>
      <c r="AO197" s="34">
        <v>11234</v>
      </c>
      <c r="AP197" s="39">
        <v>7</v>
      </c>
      <c r="AS197" s="38">
        <v>332000</v>
      </c>
      <c r="AT197" s="34">
        <v>4</v>
      </c>
      <c r="AU197" s="34">
        <v>2</v>
      </c>
      <c r="AV197" s="34">
        <v>2380</v>
      </c>
      <c r="AW197" s="59">
        <v>5737</v>
      </c>
      <c r="AX197" s="39">
        <v>7</v>
      </c>
      <c r="BN197" s="38">
        <v>356000</v>
      </c>
      <c r="BO197" s="34">
        <v>3</v>
      </c>
      <c r="BP197" s="59">
        <v>1</v>
      </c>
      <c r="BQ197" s="34">
        <v>1680</v>
      </c>
      <c r="BR197" s="34">
        <v>8712</v>
      </c>
      <c r="BS197" s="39">
        <v>8</v>
      </c>
      <c r="BU197" s="38">
        <v>356000</v>
      </c>
      <c r="BV197" s="34">
        <v>3</v>
      </c>
      <c r="BW197" s="59">
        <v>1</v>
      </c>
      <c r="BX197" s="34">
        <v>1680</v>
      </c>
      <c r="BY197" s="34">
        <v>8712</v>
      </c>
      <c r="BZ197" s="39">
        <v>8</v>
      </c>
      <c r="CJ197" s="5"/>
      <c r="CK197" s="6"/>
      <c r="CL197" s="6"/>
      <c r="CM197" s="139" t="s">
        <v>100</v>
      </c>
      <c r="CN197" s="139">
        <v>306842.59259259258</v>
      </c>
      <c r="CO197" s="83"/>
      <c r="CP197" s="83"/>
      <c r="CQ197" s="83"/>
      <c r="CR197" s="6"/>
      <c r="CS197" s="139" t="s">
        <v>100</v>
      </c>
      <c r="CT197" s="139">
        <v>1263.0740740740741</v>
      </c>
      <c r="CU197" s="6"/>
      <c r="CV197" s="6"/>
      <c r="CW197" s="6"/>
      <c r="CX197" s="6"/>
      <c r="CY197" s="6"/>
      <c r="CZ197" s="7"/>
      <c r="DI197" s="5"/>
      <c r="DJ197" s="6"/>
      <c r="DK197" s="6"/>
      <c r="DL197" s="6"/>
      <c r="DM197" s="6"/>
      <c r="DN197" s="6"/>
      <c r="DO197" s="189" t="s">
        <v>96</v>
      </c>
      <c r="DP197" s="189"/>
      <c r="DQ197" s="189"/>
      <c r="DR197" s="189"/>
      <c r="DS197" s="6"/>
      <c r="DT197" s="6"/>
      <c r="DU197" s="6"/>
      <c r="DV197" s="6"/>
      <c r="DW197" s="6"/>
      <c r="DX197" s="6"/>
      <c r="DY197" s="6"/>
      <c r="DZ197" s="6"/>
      <c r="EA197" s="6"/>
      <c r="EB197" s="189" t="s">
        <v>97</v>
      </c>
      <c r="EC197" s="189"/>
      <c r="ED197" s="189"/>
      <c r="EE197" s="189"/>
      <c r="EF197" s="189"/>
      <c r="EG197" s="189"/>
      <c r="EH197" s="189"/>
      <c r="EI197" s="189"/>
      <c r="EJ197" s="6"/>
      <c r="EK197" s="6"/>
      <c r="EL197" s="6"/>
      <c r="EM197" s="6"/>
      <c r="EN197" s="6"/>
      <c r="EO197" s="6"/>
      <c r="EP197" s="6"/>
      <c r="EQ197" s="6"/>
      <c r="ER197" s="189" t="s">
        <v>98</v>
      </c>
      <c r="ES197" s="190"/>
      <c r="ET197" s="190"/>
      <c r="EU197" s="190"/>
      <c r="EV197" s="190"/>
      <c r="EW197" s="190"/>
      <c r="EX197" s="190"/>
      <c r="EY197" s="190"/>
      <c r="EZ197" s="6"/>
      <c r="FA197" s="6"/>
      <c r="FB197" s="6"/>
      <c r="FC197" s="6"/>
      <c r="FD197" s="6"/>
      <c r="FE197" s="6"/>
      <c r="FF197" s="6"/>
      <c r="FG197" s="6"/>
      <c r="FH197" s="7"/>
      <c r="FJ197" s="100"/>
      <c r="FK197" s="89"/>
      <c r="FL197" s="89">
        <v>960</v>
      </c>
      <c r="FM197" s="89">
        <v>365000</v>
      </c>
      <c r="FN197" s="145">
        <f t="shared" si="25"/>
        <v>-918.56</v>
      </c>
      <c r="FO197" s="145">
        <f t="shared" si="26"/>
        <v>843752.47359999991</v>
      </c>
      <c r="FP197" s="89">
        <f t="shared" si="22"/>
        <v>-90982.900000000023</v>
      </c>
      <c r="FQ197" s="89">
        <f t="shared" si="23"/>
        <v>8277888092.4100046</v>
      </c>
      <c r="FR197" s="89">
        <f t="shared" si="24"/>
        <v>83573252.624000013</v>
      </c>
      <c r="FS197" s="89"/>
      <c r="FT197" s="89"/>
      <c r="FU197" s="89"/>
      <c r="FV197" s="139"/>
      <c r="FW197" s="139"/>
      <c r="FX197" s="139"/>
      <c r="FY197" s="139"/>
      <c r="GA197" s="139"/>
      <c r="GB197" s="139"/>
      <c r="GS197" s="139">
        <v>172</v>
      </c>
      <c r="GT197" s="139">
        <v>523972.51812498149</v>
      </c>
      <c r="GU197" s="139">
        <v>-20972.518124981492</v>
      </c>
      <c r="GV197" s="139">
        <v>-0.14393440228042734</v>
      </c>
      <c r="HM197" s="139">
        <v>172</v>
      </c>
      <c r="HN197" s="139">
        <v>466583.0012450135</v>
      </c>
      <c r="HO197" s="139">
        <v>-13083.001245013496</v>
      </c>
      <c r="HP197" s="139">
        <v>-9.7459955049522234E-2</v>
      </c>
      <c r="HW197" s="139">
        <v>172</v>
      </c>
      <c r="HX197" s="139">
        <v>492806.64390690863</v>
      </c>
      <c r="HY197" s="139">
        <v>106193.35609309137</v>
      </c>
      <c r="HZ197" s="139">
        <v>0.63391742577671739</v>
      </c>
      <c r="JK197" s="139">
        <v>172</v>
      </c>
      <c r="JL197" s="139">
        <v>402057.44894917251</v>
      </c>
      <c r="JM197" s="139">
        <v>57942.551050827489</v>
      </c>
      <c r="JN197" s="139">
        <v>0.42357364539055109</v>
      </c>
    </row>
    <row r="198" spans="2:274" ht="16" thickTop="1">
      <c r="B198" s="26">
        <v>910000</v>
      </c>
      <c r="C198" s="6">
        <v>4</v>
      </c>
      <c r="D198" s="6">
        <v>1</v>
      </c>
      <c r="E198" s="6">
        <v>2890</v>
      </c>
      <c r="F198" s="6">
        <v>9000</v>
      </c>
      <c r="G198" s="27">
        <v>8</v>
      </c>
      <c r="I198" s="55">
        <v>365000</v>
      </c>
      <c r="J198" s="6">
        <v>3</v>
      </c>
      <c r="K198" s="6">
        <v>1</v>
      </c>
      <c r="L198" s="6">
        <v>1640</v>
      </c>
      <c r="M198" s="6">
        <v>8301</v>
      </c>
      <c r="N198" s="27">
        <v>7</v>
      </c>
      <c r="P198" s="26">
        <v>375000</v>
      </c>
      <c r="Q198" s="57">
        <v>3</v>
      </c>
      <c r="R198" s="6">
        <v>2</v>
      </c>
      <c r="S198" s="6">
        <v>2120</v>
      </c>
      <c r="T198" s="6">
        <v>18500</v>
      </c>
      <c r="U198" s="27">
        <v>8</v>
      </c>
      <c r="W198" s="38">
        <v>515000</v>
      </c>
      <c r="X198" s="34">
        <v>2</v>
      </c>
      <c r="Y198" s="59">
        <v>1</v>
      </c>
      <c r="Z198" s="34">
        <v>1930</v>
      </c>
      <c r="AA198" s="34">
        <v>5570</v>
      </c>
      <c r="AB198" s="39">
        <v>8</v>
      </c>
      <c r="AD198" s="38">
        <v>397950</v>
      </c>
      <c r="AE198" s="34">
        <v>4</v>
      </c>
      <c r="AF198" s="34">
        <v>1</v>
      </c>
      <c r="AG198" s="34">
        <v>2360</v>
      </c>
      <c r="AH198" s="34">
        <v>8116</v>
      </c>
      <c r="AI198" s="62">
        <v>7</v>
      </c>
      <c r="AK198" s="38">
        <v>419000</v>
      </c>
      <c r="AL198" s="34">
        <v>2</v>
      </c>
      <c r="AM198" s="34">
        <v>1</v>
      </c>
      <c r="AN198" s="59">
        <v>1510</v>
      </c>
      <c r="AO198" s="34">
        <v>4980</v>
      </c>
      <c r="AP198" s="39">
        <v>8</v>
      </c>
      <c r="AS198" s="38">
        <v>820000</v>
      </c>
      <c r="AT198" s="34">
        <v>4</v>
      </c>
      <c r="AU198" s="34">
        <v>2</v>
      </c>
      <c r="AV198" s="34">
        <v>2440</v>
      </c>
      <c r="AW198" s="59">
        <v>5737</v>
      </c>
      <c r="AX198" s="39">
        <v>8</v>
      </c>
      <c r="BN198" s="38">
        <v>358000</v>
      </c>
      <c r="BO198" s="34">
        <v>2</v>
      </c>
      <c r="BP198" s="59">
        <v>1</v>
      </c>
      <c r="BQ198" s="34">
        <v>960</v>
      </c>
      <c r="BR198" s="34">
        <v>1808</v>
      </c>
      <c r="BS198" s="39">
        <v>7</v>
      </c>
      <c r="BU198" s="38">
        <v>358000</v>
      </c>
      <c r="BV198" s="34">
        <v>2</v>
      </c>
      <c r="BW198" s="59">
        <v>1</v>
      </c>
      <c r="BX198" s="34">
        <v>960</v>
      </c>
      <c r="BY198" s="34">
        <v>1808</v>
      </c>
      <c r="BZ198" s="39">
        <v>7</v>
      </c>
      <c r="CJ198" s="5"/>
      <c r="CK198" s="6"/>
      <c r="CL198" s="6"/>
      <c r="CM198" s="139" t="s">
        <v>101</v>
      </c>
      <c r="CN198" s="139">
        <v>17500.356410836386</v>
      </c>
      <c r="CO198" s="83"/>
      <c r="CP198" s="83"/>
      <c r="CQ198" s="83"/>
      <c r="CR198" s="6"/>
      <c r="CS198" s="139" t="s">
        <v>101</v>
      </c>
      <c r="CT198" s="139">
        <v>58.4603460116465</v>
      </c>
      <c r="CU198" s="6"/>
      <c r="CV198" s="6"/>
      <c r="CW198" s="6"/>
      <c r="CX198" s="6"/>
      <c r="CY198" s="6"/>
      <c r="CZ198" s="7"/>
      <c r="DI198" s="5"/>
      <c r="DJ198" s="6"/>
      <c r="DK198" s="6"/>
      <c r="DL198" s="2"/>
      <c r="DM198" s="3"/>
      <c r="DN198" s="185" t="s">
        <v>13</v>
      </c>
      <c r="DO198" s="185"/>
      <c r="DP198" s="185"/>
      <c r="DQ198" s="185"/>
      <c r="DR198" s="185"/>
      <c r="DS198" s="185"/>
      <c r="DT198" s="3"/>
      <c r="DU198" s="3"/>
      <c r="DV198" s="3"/>
      <c r="DW198" s="4"/>
      <c r="DX198" s="6"/>
      <c r="DY198" s="127"/>
      <c r="DZ198" s="107"/>
      <c r="EA198" s="185" t="s">
        <v>5</v>
      </c>
      <c r="EB198" s="185"/>
      <c r="EC198" s="185"/>
      <c r="ED198" s="185"/>
      <c r="EE198" s="185"/>
      <c r="EF198" s="185"/>
      <c r="EG198" s="185"/>
      <c r="EH198" s="185"/>
      <c r="EI198" s="185"/>
      <c r="EJ198" s="107"/>
      <c r="EK198" s="107"/>
      <c r="EL198" s="107"/>
      <c r="EM198" s="128"/>
      <c r="EN198" s="6"/>
      <c r="EO198" s="127"/>
      <c r="EP198" s="107"/>
      <c r="EQ198" s="185" t="s">
        <v>5</v>
      </c>
      <c r="ER198" s="185"/>
      <c r="ES198" s="185"/>
      <c r="ET198" s="185"/>
      <c r="EU198" s="185"/>
      <c r="EV198" s="185"/>
      <c r="EW198" s="185"/>
      <c r="EX198" s="185"/>
      <c r="EY198" s="185"/>
      <c r="EZ198" s="107"/>
      <c r="FA198" s="107"/>
      <c r="FB198" s="107"/>
      <c r="FC198" s="128"/>
      <c r="FD198" s="6"/>
      <c r="FE198" s="6"/>
      <c r="FF198" s="6"/>
      <c r="FG198" s="6"/>
      <c r="FH198" s="7"/>
      <c r="FJ198" s="100"/>
      <c r="FK198" s="89"/>
      <c r="FL198" s="89">
        <v>1640</v>
      </c>
      <c r="FM198" s="89">
        <v>365000</v>
      </c>
      <c r="FN198" s="145">
        <f t="shared" si="25"/>
        <v>-238.55999999999995</v>
      </c>
      <c r="FO198" s="145">
        <f t="shared" si="26"/>
        <v>56910.873599999977</v>
      </c>
      <c r="FP198" s="89">
        <f t="shared" ref="FP198:FP261" si="27">SUM(FM198-455982.9)</f>
        <v>-90982.900000000023</v>
      </c>
      <c r="FQ198" s="89">
        <f t="shared" ref="FQ198:FQ261" si="28">FP198^2</f>
        <v>8277888092.4100046</v>
      </c>
      <c r="FR198" s="89">
        <f t="shared" ref="FR198:FR261" si="29">FN198*FP198</f>
        <v>21704880.624000002</v>
      </c>
      <c r="FS198" s="89"/>
      <c r="FT198" s="89"/>
      <c r="FU198" s="89"/>
      <c r="FV198" s="139"/>
      <c r="FW198" s="139"/>
      <c r="FX198" s="139"/>
      <c r="FY198" s="139"/>
      <c r="GA198" s="139"/>
      <c r="GB198" s="139"/>
      <c r="GS198" s="139">
        <v>173</v>
      </c>
      <c r="GT198" s="139">
        <v>500326.76652391907</v>
      </c>
      <c r="GU198" s="139">
        <v>2673.2334760809317</v>
      </c>
      <c r="GV198" s="139">
        <v>1.8346402670522309E-2</v>
      </c>
      <c r="HM198" s="139">
        <v>173</v>
      </c>
      <c r="HN198" s="139">
        <v>347464.13764412422</v>
      </c>
      <c r="HO198" s="139">
        <v>107535.86235587578</v>
      </c>
      <c r="HP198" s="139">
        <v>0.80107309593124276</v>
      </c>
      <c r="HW198" s="139">
        <v>173</v>
      </c>
      <c r="HX198" s="139">
        <v>561513.29621856159</v>
      </c>
      <c r="HY198" s="139">
        <v>38486.703781438409</v>
      </c>
      <c r="HZ198" s="139">
        <v>0.22974499615939453</v>
      </c>
      <c r="JK198" s="139">
        <v>173</v>
      </c>
      <c r="JL198" s="139">
        <v>343995.23439471237</v>
      </c>
      <c r="JM198" s="139">
        <v>121004.76560528763</v>
      </c>
      <c r="JN198" s="139">
        <v>0.88457323240911878</v>
      </c>
    </row>
    <row r="199" spans="2:274" ht="16" thickBot="1">
      <c r="B199" s="26">
        <v>239950</v>
      </c>
      <c r="C199" s="6">
        <v>2</v>
      </c>
      <c r="D199" s="6">
        <v>1</v>
      </c>
      <c r="E199" s="6">
        <v>1280</v>
      </c>
      <c r="F199" s="6">
        <v>5500</v>
      </c>
      <c r="G199" s="27">
        <v>7</v>
      </c>
      <c r="I199" s="55">
        <v>367500</v>
      </c>
      <c r="J199" s="6">
        <v>3</v>
      </c>
      <c r="K199" s="6">
        <v>1</v>
      </c>
      <c r="L199" s="6">
        <v>1410</v>
      </c>
      <c r="M199" s="6">
        <v>9647</v>
      </c>
      <c r="N199" s="27">
        <v>8</v>
      </c>
      <c r="P199" s="26">
        <v>376000</v>
      </c>
      <c r="Q199" s="57">
        <v>3</v>
      </c>
      <c r="R199" s="6">
        <v>2</v>
      </c>
      <c r="S199" s="6">
        <v>1540</v>
      </c>
      <c r="T199" s="6">
        <v>1827</v>
      </c>
      <c r="U199" s="27">
        <v>8</v>
      </c>
      <c r="W199" s="38">
        <v>516500</v>
      </c>
      <c r="X199" s="34">
        <v>2</v>
      </c>
      <c r="Y199" s="59">
        <v>1</v>
      </c>
      <c r="Z199" s="34">
        <v>1100</v>
      </c>
      <c r="AA199" s="34">
        <v>638</v>
      </c>
      <c r="AB199" s="39">
        <v>9</v>
      </c>
      <c r="AD199" s="38">
        <v>399888</v>
      </c>
      <c r="AE199" s="34">
        <v>4</v>
      </c>
      <c r="AF199" s="34">
        <v>1</v>
      </c>
      <c r="AG199" s="34">
        <v>2370</v>
      </c>
      <c r="AH199" s="34">
        <v>30200</v>
      </c>
      <c r="AI199" s="62">
        <v>7</v>
      </c>
      <c r="AK199" s="38">
        <v>269950</v>
      </c>
      <c r="AL199" s="34">
        <v>3</v>
      </c>
      <c r="AM199" s="34">
        <v>2</v>
      </c>
      <c r="AN199" s="59">
        <v>1520</v>
      </c>
      <c r="AO199" s="34">
        <v>8720</v>
      </c>
      <c r="AP199" s="39">
        <v>7</v>
      </c>
      <c r="AS199" s="38">
        <v>286000</v>
      </c>
      <c r="AT199" s="34">
        <v>4</v>
      </c>
      <c r="AU199" s="34">
        <v>1</v>
      </c>
      <c r="AV199" s="34">
        <v>1600</v>
      </c>
      <c r="AW199" s="59">
        <v>5750</v>
      </c>
      <c r="AX199" s="39">
        <v>6</v>
      </c>
      <c r="BN199" s="38">
        <v>358000</v>
      </c>
      <c r="BO199" s="34">
        <v>3</v>
      </c>
      <c r="BP199" s="59">
        <v>1</v>
      </c>
      <c r="BQ199" s="34">
        <v>1150</v>
      </c>
      <c r="BR199" s="34">
        <v>4681</v>
      </c>
      <c r="BS199" s="39">
        <v>7</v>
      </c>
      <c r="BU199" s="38">
        <v>358000</v>
      </c>
      <c r="BV199" s="34">
        <v>3</v>
      </c>
      <c r="BW199" s="59">
        <v>1</v>
      </c>
      <c r="BX199" s="34">
        <v>1150</v>
      </c>
      <c r="BY199" s="34">
        <v>4681</v>
      </c>
      <c r="BZ199" s="39">
        <v>7</v>
      </c>
      <c r="CJ199" s="5"/>
      <c r="CK199" s="6"/>
      <c r="CL199" s="6"/>
      <c r="CM199" s="139" t="s">
        <v>102</v>
      </c>
      <c r="CN199" s="139">
        <v>280000</v>
      </c>
      <c r="CO199" s="83"/>
      <c r="CP199" s="83"/>
      <c r="CQ199" s="83"/>
      <c r="CR199" s="6"/>
      <c r="CS199" s="139" t="s">
        <v>102</v>
      </c>
      <c r="CT199" s="139">
        <v>1135</v>
      </c>
      <c r="CU199" s="6"/>
      <c r="CV199" s="6"/>
      <c r="CW199" s="6"/>
      <c r="CX199" s="6"/>
      <c r="CY199" s="6"/>
      <c r="CZ199" s="7"/>
      <c r="DI199" s="5"/>
      <c r="DJ199" s="6"/>
      <c r="DK199" s="6"/>
      <c r="DL199" s="5"/>
      <c r="DM199" s="96"/>
      <c r="DN199" s="184"/>
      <c r="DO199" s="184"/>
      <c r="DP199" s="184"/>
      <c r="DQ199" s="184"/>
      <c r="DR199" s="184"/>
      <c r="DS199" s="184"/>
      <c r="DT199" s="96"/>
      <c r="DU199" s="6"/>
      <c r="DV199" s="6"/>
      <c r="DW199" s="7"/>
      <c r="DX199" s="6"/>
      <c r="DY199" s="129"/>
      <c r="DZ199" s="96"/>
      <c r="EA199" s="184"/>
      <c r="EB199" s="184"/>
      <c r="EC199" s="184"/>
      <c r="ED199" s="184"/>
      <c r="EE199" s="184"/>
      <c r="EF199" s="184"/>
      <c r="EG199" s="184"/>
      <c r="EH199" s="184"/>
      <c r="EI199" s="184"/>
      <c r="EJ199" s="96"/>
      <c r="EK199" s="96"/>
      <c r="EL199" s="96"/>
      <c r="EM199" s="130"/>
      <c r="EN199" s="6"/>
      <c r="EO199" s="129"/>
      <c r="EP199" s="96"/>
      <c r="EQ199" s="184"/>
      <c r="ER199" s="184"/>
      <c r="ES199" s="184"/>
      <c r="ET199" s="184"/>
      <c r="EU199" s="184"/>
      <c r="EV199" s="184"/>
      <c r="EW199" s="184"/>
      <c r="EX199" s="184"/>
      <c r="EY199" s="184"/>
      <c r="EZ199" s="96"/>
      <c r="FA199" s="96"/>
      <c r="FB199" s="96"/>
      <c r="FC199" s="130"/>
      <c r="FD199" s="6"/>
      <c r="FE199" s="6"/>
      <c r="FF199" s="6"/>
      <c r="FG199" s="6"/>
      <c r="FH199" s="7"/>
      <c r="FJ199" s="100"/>
      <c r="FK199" s="89"/>
      <c r="FL199" s="89">
        <v>1410</v>
      </c>
      <c r="FM199" s="89">
        <v>367500</v>
      </c>
      <c r="FN199" s="145">
        <f t="shared" ref="FN199:FN262" si="30">SUM(FL199-1878.56)</f>
        <v>-468.55999999999995</v>
      </c>
      <c r="FO199" s="145">
        <f t="shared" ref="FO199:FO262" si="31">FN199^2</f>
        <v>219548.47359999994</v>
      </c>
      <c r="FP199" s="89">
        <f t="shared" si="27"/>
        <v>-88482.900000000023</v>
      </c>
      <c r="FQ199" s="89">
        <f t="shared" si="28"/>
        <v>7829223592.4100037</v>
      </c>
      <c r="FR199" s="89">
        <f t="shared" si="29"/>
        <v>41459547.624000005</v>
      </c>
      <c r="FS199" s="89"/>
      <c r="FT199" s="89"/>
      <c r="FU199" s="89"/>
      <c r="FV199" s="139"/>
      <c r="FW199" s="139"/>
      <c r="FX199" s="139"/>
      <c r="FY199" s="139"/>
      <c r="GA199" s="139"/>
      <c r="GB199" s="139"/>
      <c r="GS199" s="139">
        <v>174</v>
      </c>
      <c r="GT199" s="139">
        <v>498356.28722383053</v>
      </c>
      <c r="GU199" s="139">
        <v>11643.712776169472</v>
      </c>
      <c r="GV199" s="139">
        <v>7.9910806550532287E-2</v>
      </c>
      <c r="HM199" s="139">
        <v>174</v>
      </c>
      <c r="HN199" s="139">
        <v>381710.81092937989</v>
      </c>
      <c r="HO199" s="139">
        <v>78289.189070620108</v>
      </c>
      <c r="HP199" s="139">
        <v>0.58320416736139447</v>
      </c>
      <c r="HW199" s="139">
        <v>174</v>
      </c>
      <c r="HX199" s="139">
        <v>471540.29914377799</v>
      </c>
      <c r="HY199" s="139">
        <v>147459.70085622201</v>
      </c>
      <c r="HZ199" s="139">
        <v>0.88025538895895605</v>
      </c>
      <c r="JK199" s="139">
        <v>174</v>
      </c>
      <c r="JL199" s="139">
        <v>372498.50335781102</v>
      </c>
      <c r="JM199" s="139">
        <v>92501.496642188984</v>
      </c>
      <c r="JN199" s="139">
        <v>0.67620764751009788</v>
      </c>
    </row>
    <row r="200" spans="2:274" ht="16" thickBot="1">
      <c r="B200" s="26">
        <v>358000</v>
      </c>
      <c r="C200" s="6">
        <v>3</v>
      </c>
      <c r="D200" s="6">
        <v>1</v>
      </c>
      <c r="E200" s="6">
        <v>1150</v>
      </c>
      <c r="F200" s="6">
        <v>4681</v>
      </c>
      <c r="G200" s="27">
        <v>7</v>
      </c>
      <c r="I200" s="55">
        <v>368000</v>
      </c>
      <c r="J200" s="6">
        <v>3</v>
      </c>
      <c r="K200" s="6">
        <v>1</v>
      </c>
      <c r="L200" s="6">
        <v>1280</v>
      </c>
      <c r="M200" s="6">
        <v>9898</v>
      </c>
      <c r="N200" s="27">
        <v>7</v>
      </c>
      <c r="P200" s="26">
        <v>379260</v>
      </c>
      <c r="Q200" s="57">
        <v>3</v>
      </c>
      <c r="R200" s="6">
        <v>2</v>
      </c>
      <c r="S200" s="6">
        <v>1730</v>
      </c>
      <c r="T200" s="6">
        <v>7202</v>
      </c>
      <c r="U200" s="27">
        <v>7</v>
      </c>
      <c r="W200" s="38">
        <v>517500</v>
      </c>
      <c r="X200" s="34">
        <v>3</v>
      </c>
      <c r="Y200" s="59">
        <v>1</v>
      </c>
      <c r="Z200" s="34">
        <v>1810</v>
      </c>
      <c r="AA200" s="34">
        <v>10625</v>
      </c>
      <c r="AB200" s="39">
        <v>8</v>
      </c>
      <c r="AD200" s="38">
        <v>399950</v>
      </c>
      <c r="AE200" s="34">
        <v>3</v>
      </c>
      <c r="AF200" s="34">
        <v>1</v>
      </c>
      <c r="AG200" s="34">
        <v>1720</v>
      </c>
      <c r="AH200" s="34">
        <v>8910</v>
      </c>
      <c r="AI200" s="62">
        <v>7</v>
      </c>
      <c r="AK200" s="38">
        <v>450000</v>
      </c>
      <c r="AL200" s="34">
        <v>3</v>
      </c>
      <c r="AM200" s="34">
        <v>1</v>
      </c>
      <c r="AN200" s="59">
        <v>1520</v>
      </c>
      <c r="AO200" s="34">
        <v>7903</v>
      </c>
      <c r="AP200" s="39">
        <v>7</v>
      </c>
      <c r="AS200" s="38">
        <v>650000</v>
      </c>
      <c r="AT200" s="34">
        <v>2</v>
      </c>
      <c r="AU200" s="34">
        <v>1</v>
      </c>
      <c r="AV200" s="34">
        <v>1030</v>
      </c>
      <c r="AW200" s="59">
        <v>5750</v>
      </c>
      <c r="AX200" s="39">
        <v>8</v>
      </c>
      <c r="BN200" s="38">
        <v>359950</v>
      </c>
      <c r="BO200" s="34">
        <v>2</v>
      </c>
      <c r="BP200" s="59">
        <v>1</v>
      </c>
      <c r="BQ200" s="34">
        <v>1240</v>
      </c>
      <c r="BR200" s="34">
        <v>7590</v>
      </c>
      <c r="BS200" s="39">
        <v>7</v>
      </c>
      <c r="BU200" s="38">
        <v>359950</v>
      </c>
      <c r="BV200" s="34">
        <v>2</v>
      </c>
      <c r="BW200" s="59">
        <v>1</v>
      </c>
      <c r="BX200" s="34">
        <v>1240</v>
      </c>
      <c r="BY200" s="34">
        <v>7590</v>
      </c>
      <c r="BZ200" s="39">
        <v>7</v>
      </c>
      <c r="CJ200" s="5"/>
      <c r="CK200" s="6"/>
      <c r="CL200" s="6"/>
      <c r="CM200" s="139" t="s">
        <v>103</v>
      </c>
      <c r="CN200" s="139">
        <v>240000</v>
      </c>
      <c r="CO200" s="83"/>
      <c r="CP200" s="83"/>
      <c r="CQ200" s="83"/>
      <c r="CR200" s="6"/>
      <c r="CS200" s="139" t="s">
        <v>103</v>
      </c>
      <c r="CT200" s="139">
        <v>900</v>
      </c>
      <c r="CU200" s="6"/>
      <c r="CV200" s="6"/>
      <c r="CW200" s="6"/>
      <c r="CX200" s="6"/>
      <c r="CY200" s="6"/>
      <c r="CZ200" s="7"/>
      <c r="DI200" s="5"/>
      <c r="DJ200" s="6"/>
      <c r="DK200" s="6"/>
      <c r="DL200" s="5"/>
      <c r="DM200" s="96"/>
      <c r="DN200" s="96"/>
      <c r="DO200" s="29">
        <v>1</v>
      </c>
      <c r="DP200" s="29">
        <v>2</v>
      </c>
      <c r="DQ200" s="29">
        <v>3</v>
      </c>
      <c r="DR200" s="6"/>
      <c r="DS200" s="102" t="s">
        <v>92</v>
      </c>
      <c r="DT200" s="96"/>
      <c r="DU200" s="6"/>
      <c r="DV200" s="6"/>
      <c r="DW200" s="7"/>
      <c r="DX200" s="6"/>
      <c r="DY200" s="129"/>
      <c r="DZ200" s="96"/>
      <c r="EA200" s="113"/>
      <c r="EB200" s="114">
        <v>5</v>
      </c>
      <c r="EC200" s="114">
        <v>6</v>
      </c>
      <c r="ED200" s="114">
        <v>7</v>
      </c>
      <c r="EE200" s="115">
        <v>8</v>
      </c>
      <c r="EF200" s="115">
        <v>9</v>
      </c>
      <c r="EG200" s="116">
        <v>10</v>
      </c>
      <c r="EH200" s="96"/>
      <c r="EI200" s="123" t="s">
        <v>92</v>
      </c>
      <c r="EJ200" s="96"/>
      <c r="EK200" s="96"/>
      <c r="EL200" s="96"/>
      <c r="EM200" s="130"/>
      <c r="EN200" s="6"/>
      <c r="EO200" s="129"/>
      <c r="EP200" s="96"/>
      <c r="EQ200" s="113"/>
      <c r="ER200" s="114">
        <v>5</v>
      </c>
      <c r="ES200" s="114">
        <v>6</v>
      </c>
      <c r="ET200" s="114">
        <v>7</v>
      </c>
      <c r="EU200" s="115">
        <v>8</v>
      </c>
      <c r="EV200" s="115">
        <v>9</v>
      </c>
      <c r="EW200" s="116">
        <v>10</v>
      </c>
      <c r="EX200" s="96"/>
      <c r="EY200" s="123" t="s">
        <v>92</v>
      </c>
      <c r="EZ200" s="96"/>
      <c r="FA200" s="96"/>
      <c r="FB200" s="96"/>
      <c r="FC200" s="130"/>
      <c r="FD200" s="6"/>
      <c r="FE200" s="6"/>
      <c r="FF200" s="6"/>
      <c r="FG200" s="6"/>
      <c r="FH200" s="7"/>
      <c r="FJ200" s="100"/>
      <c r="FK200" s="89"/>
      <c r="FL200" s="89">
        <v>1280</v>
      </c>
      <c r="FM200" s="89">
        <v>368000</v>
      </c>
      <c r="FN200" s="145">
        <f t="shared" si="30"/>
        <v>-598.55999999999995</v>
      </c>
      <c r="FO200" s="145">
        <f t="shared" si="31"/>
        <v>358274.07359999995</v>
      </c>
      <c r="FP200" s="89">
        <f t="shared" si="27"/>
        <v>-87982.900000000023</v>
      </c>
      <c r="FQ200" s="89">
        <f t="shared" si="28"/>
        <v>7740990692.4100037</v>
      </c>
      <c r="FR200" s="89">
        <f t="shared" si="29"/>
        <v>52663044.624000005</v>
      </c>
      <c r="FS200" s="89"/>
      <c r="FT200" s="89"/>
      <c r="FU200" s="89"/>
      <c r="FV200" s="139"/>
      <c r="FW200" s="139"/>
      <c r="FX200" s="139"/>
      <c r="FY200" s="139"/>
      <c r="GA200" s="139"/>
      <c r="GB200" s="139"/>
      <c r="GS200" s="139">
        <v>175</v>
      </c>
      <c r="GT200" s="139">
        <v>395891.36361922661</v>
      </c>
      <c r="GU200" s="139">
        <v>116139.63638077339</v>
      </c>
      <c r="GV200" s="139">
        <v>0.79706638201069824</v>
      </c>
      <c r="HM200" s="139">
        <v>175</v>
      </c>
      <c r="HN200" s="139">
        <v>295349.63481873518</v>
      </c>
      <c r="HO200" s="139">
        <v>164650.36518126482</v>
      </c>
      <c r="HP200" s="139">
        <v>1.2265394529079965</v>
      </c>
      <c r="HW200" s="139">
        <v>175</v>
      </c>
      <c r="HX200" s="139">
        <v>622040.58515977953</v>
      </c>
      <c r="HY200" s="139">
        <v>-2040.5851597795263</v>
      </c>
      <c r="HZ200" s="139">
        <v>-1.2181199833553093E-2</v>
      </c>
      <c r="JK200" s="139">
        <v>175</v>
      </c>
      <c r="JL200" s="139">
        <v>472787.78304278757</v>
      </c>
      <c r="JM200" s="139">
        <v>-6837.7830427875742</v>
      </c>
      <c r="JN200" s="139">
        <v>-4.9985798645326721E-2</v>
      </c>
    </row>
    <row r="201" spans="2:274">
      <c r="B201" s="26">
        <v>404500</v>
      </c>
      <c r="C201" s="6">
        <v>2</v>
      </c>
      <c r="D201" s="6">
        <v>1</v>
      </c>
      <c r="E201" s="6">
        <v>800</v>
      </c>
      <c r="F201" s="6">
        <v>5080</v>
      </c>
      <c r="G201" s="27">
        <v>7</v>
      </c>
      <c r="I201" s="55">
        <v>369950</v>
      </c>
      <c r="J201" s="6">
        <v>3</v>
      </c>
      <c r="K201" s="6">
        <v>2</v>
      </c>
      <c r="L201" s="6">
        <v>1360</v>
      </c>
      <c r="M201" s="6">
        <v>3718</v>
      </c>
      <c r="N201" s="27">
        <v>7</v>
      </c>
      <c r="P201" s="26">
        <v>379500</v>
      </c>
      <c r="Q201" s="57">
        <v>3</v>
      </c>
      <c r="R201" s="6">
        <v>2</v>
      </c>
      <c r="S201" s="6">
        <v>2070</v>
      </c>
      <c r="T201" s="6">
        <v>14196</v>
      </c>
      <c r="U201" s="27">
        <v>7</v>
      </c>
      <c r="W201" s="38">
        <v>517534</v>
      </c>
      <c r="X201" s="34">
        <v>2</v>
      </c>
      <c r="Y201" s="59">
        <v>1</v>
      </c>
      <c r="Z201" s="34">
        <v>833</v>
      </c>
      <c r="AA201" s="34">
        <v>143947</v>
      </c>
      <c r="AB201" s="39">
        <v>5</v>
      </c>
      <c r="AD201" s="38">
        <v>400000</v>
      </c>
      <c r="AE201" s="34">
        <v>2</v>
      </c>
      <c r="AF201" s="34">
        <v>1</v>
      </c>
      <c r="AG201" s="34">
        <v>1470</v>
      </c>
      <c r="AH201" s="34">
        <v>6120</v>
      </c>
      <c r="AI201" s="62">
        <v>7</v>
      </c>
      <c r="AK201" s="38">
        <v>600000</v>
      </c>
      <c r="AL201" s="34">
        <v>3</v>
      </c>
      <c r="AM201" s="34">
        <v>3</v>
      </c>
      <c r="AN201" s="59">
        <v>1520</v>
      </c>
      <c r="AO201" s="34">
        <v>1800</v>
      </c>
      <c r="AP201" s="39">
        <v>7</v>
      </c>
      <c r="AS201" s="38">
        <v>195000</v>
      </c>
      <c r="AT201" s="34">
        <v>4</v>
      </c>
      <c r="AU201" s="34">
        <v>2</v>
      </c>
      <c r="AV201" s="34">
        <v>2223</v>
      </c>
      <c r="AW201" s="59">
        <v>5780</v>
      </c>
      <c r="AX201" s="39">
        <v>8</v>
      </c>
      <c r="BN201" s="38">
        <v>360000</v>
      </c>
      <c r="BO201" s="34">
        <v>3</v>
      </c>
      <c r="BP201" s="59">
        <v>1</v>
      </c>
      <c r="BQ201" s="34">
        <v>1800</v>
      </c>
      <c r="BR201" s="34">
        <v>22000</v>
      </c>
      <c r="BS201" s="39">
        <v>8</v>
      </c>
      <c r="BU201" s="38">
        <v>360000</v>
      </c>
      <c r="BV201" s="34">
        <v>3</v>
      </c>
      <c r="BW201" s="59">
        <v>1</v>
      </c>
      <c r="BX201" s="34">
        <v>1800</v>
      </c>
      <c r="BY201" s="34">
        <v>22000</v>
      </c>
      <c r="BZ201" s="39">
        <v>8</v>
      </c>
      <c r="CJ201" s="5"/>
      <c r="CK201" s="6"/>
      <c r="CL201" s="6"/>
      <c r="CM201" s="139" t="s">
        <v>104</v>
      </c>
      <c r="CN201" s="139">
        <v>128600.8305701807</v>
      </c>
      <c r="CO201" s="83"/>
      <c r="CP201" s="83"/>
      <c r="CQ201" s="83"/>
      <c r="CR201" s="6"/>
      <c r="CS201" s="139" t="s">
        <v>104</v>
      </c>
      <c r="CT201" s="139">
        <v>429.59405374525073</v>
      </c>
      <c r="CU201" s="6"/>
      <c r="CV201" s="6"/>
      <c r="CW201" s="6"/>
      <c r="CX201" s="6"/>
      <c r="CY201" s="6"/>
      <c r="CZ201" s="7"/>
      <c r="DI201" s="5"/>
      <c r="DJ201" s="6"/>
      <c r="DK201" s="6"/>
      <c r="DL201" s="5"/>
      <c r="DM201" s="184" t="s">
        <v>11</v>
      </c>
      <c r="DN201" s="101">
        <v>2</v>
      </c>
      <c r="DO201" s="97">
        <v>64</v>
      </c>
      <c r="DP201" s="97">
        <v>15</v>
      </c>
      <c r="DQ201" s="97">
        <v>0</v>
      </c>
      <c r="DR201" s="57"/>
      <c r="DS201" s="103">
        <f>SUM(DO201+DP201+DQ201)/500</f>
        <v>0.158</v>
      </c>
      <c r="DT201" s="96"/>
      <c r="DU201" s="6"/>
      <c r="DV201" s="6"/>
      <c r="DW201" s="7"/>
      <c r="DX201" s="6"/>
      <c r="DY201" s="129"/>
      <c r="DZ201" s="184" t="s">
        <v>13</v>
      </c>
      <c r="EA201" s="117">
        <v>1</v>
      </c>
      <c r="EB201" s="111">
        <v>8</v>
      </c>
      <c r="EC201" s="97">
        <v>47</v>
      </c>
      <c r="ED201" s="97">
        <v>141</v>
      </c>
      <c r="EE201" s="97">
        <v>36</v>
      </c>
      <c r="EF201" s="97">
        <v>1</v>
      </c>
      <c r="EG201" s="112">
        <v>0</v>
      </c>
      <c r="EH201" s="97"/>
      <c r="EI201" s="124">
        <f>SUM(EB201:EG201)/500</f>
        <v>0.46600000000000003</v>
      </c>
      <c r="EJ201" s="96"/>
      <c r="EK201" s="96"/>
      <c r="EL201" s="96"/>
      <c r="EM201" s="130"/>
      <c r="EN201" s="6"/>
      <c r="EO201" s="129"/>
      <c r="EP201" s="184" t="s">
        <v>11</v>
      </c>
      <c r="EQ201" s="117">
        <v>2</v>
      </c>
      <c r="ER201" s="111">
        <v>6</v>
      </c>
      <c r="ES201" s="97">
        <v>17</v>
      </c>
      <c r="ET201" s="97">
        <v>42</v>
      </c>
      <c r="EU201" s="97">
        <v>12</v>
      </c>
      <c r="EV201" s="97">
        <v>2</v>
      </c>
      <c r="EW201" s="112">
        <v>0</v>
      </c>
      <c r="EX201" s="97"/>
      <c r="EY201" s="124">
        <f>SUM(ER201:EW201)/500</f>
        <v>0.158</v>
      </c>
      <c r="EZ201" s="96"/>
      <c r="FA201" s="96"/>
      <c r="FB201" s="96"/>
      <c r="FC201" s="130"/>
      <c r="FD201" s="6"/>
      <c r="FE201" s="6"/>
      <c r="FF201" s="6"/>
      <c r="FG201" s="6"/>
      <c r="FH201" s="7"/>
      <c r="FJ201" s="100"/>
      <c r="FK201" s="89"/>
      <c r="FL201" s="89">
        <v>1360</v>
      </c>
      <c r="FM201" s="89">
        <v>369950</v>
      </c>
      <c r="FN201" s="145">
        <f t="shared" si="30"/>
        <v>-518.55999999999995</v>
      </c>
      <c r="FO201" s="145">
        <f t="shared" si="31"/>
        <v>268904.47359999997</v>
      </c>
      <c r="FP201" s="89">
        <f t="shared" si="27"/>
        <v>-86032.900000000023</v>
      </c>
      <c r="FQ201" s="89">
        <f t="shared" si="28"/>
        <v>7401659882.4100037</v>
      </c>
      <c r="FR201" s="89">
        <f t="shared" si="29"/>
        <v>44613220.624000005</v>
      </c>
      <c r="FS201" s="89"/>
      <c r="FT201" s="89"/>
      <c r="FU201" s="89"/>
      <c r="FV201" s="139"/>
      <c r="FW201" s="139"/>
      <c r="FX201" s="139"/>
      <c r="FY201" s="139"/>
      <c r="GA201" s="139"/>
      <c r="GB201" s="139"/>
      <c r="GS201" s="139">
        <v>176</v>
      </c>
      <c r="GT201" s="139">
        <v>466828.61842241394</v>
      </c>
      <c r="GU201" s="139">
        <v>45671.381577586057</v>
      </c>
      <c r="GV201" s="139">
        <v>0.3134427143901668</v>
      </c>
      <c r="HM201" s="139">
        <v>176</v>
      </c>
      <c r="HN201" s="139">
        <v>417446.47000964667</v>
      </c>
      <c r="HO201" s="139">
        <v>42553.529990353331</v>
      </c>
      <c r="HP201" s="139">
        <v>0.31699646299728329</v>
      </c>
      <c r="HW201" s="139">
        <v>176</v>
      </c>
      <c r="HX201" s="139">
        <v>507529.49797369144</v>
      </c>
      <c r="HY201" s="139">
        <v>112470.50202630856</v>
      </c>
      <c r="HZ201" s="139">
        <v>0.6713886230117081</v>
      </c>
      <c r="JK201" s="139">
        <v>176</v>
      </c>
      <c r="JL201" s="139">
        <v>384110.94626870303</v>
      </c>
      <c r="JM201" s="139">
        <v>85889.053731296968</v>
      </c>
      <c r="JN201" s="139">
        <v>0.62786913810883749</v>
      </c>
    </row>
    <row r="202" spans="2:274">
      <c r="B202" s="26">
        <v>239950</v>
      </c>
      <c r="C202" s="6">
        <v>3</v>
      </c>
      <c r="D202" s="6">
        <v>1</v>
      </c>
      <c r="E202" s="6">
        <v>1140</v>
      </c>
      <c r="F202" s="6">
        <v>8366</v>
      </c>
      <c r="G202" s="27">
        <v>6</v>
      </c>
      <c r="I202" s="55">
        <v>369950</v>
      </c>
      <c r="J202" s="6">
        <v>3</v>
      </c>
      <c r="K202" s="6">
        <v>1</v>
      </c>
      <c r="L202" s="6">
        <v>1110</v>
      </c>
      <c r="M202" s="6">
        <v>7603</v>
      </c>
      <c r="N202" s="27">
        <v>7</v>
      </c>
      <c r="P202" s="26">
        <v>379900</v>
      </c>
      <c r="Q202" s="57">
        <v>3</v>
      </c>
      <c r="R202" s="6">
        <v>2</v>
      </c>
      <c r="S202" s="6">
        <v>1800</v>
      </c>
      <c r="T202" s="6">
        <v>2791</v>
      </c>
      <c r="U202" s="27">
        <v>8</v>
      </c>
      <c r="W202" s="38">
        <v>522000</v>
      </c>
      <c r="X202" s="34">
        <v>3</v>
      </c>
      <c r="Y202" s="59">
        <v>1</v>
      </c>
      <c r="Z202" s="34">
        <v>1230</v>
      </c>
      <c r="AA202" s="34">
        <v>4600</v>
      </c>
      <c r="AB202" s="39">
        <v>7</v>
      </c>
      <c r="AD202" s="38">
        <v>400000</v>
      </c>
      <c r="AE202" s="34">
        <v>3</v>
      </c>
      <c r="AF202" s="34">
        <v>2</v>
      </c>
      <c r="AG202" s="34">
        <v>1170</v>
      </c>
      <c r="AH202" s="34">
        <v>3868</v>
      </c>
      <c r="AI202" s="62">
        <v>7</v>
      </c>
      <c r="AK202" s="38">
        <v>195000</v>
      </c>
      <c r="AL202" s="34">
        <v>3</v>
      </c>
      <c r="AM202" s="34">
        <v>2</v>
      </c>
      <c r="AN202" s="59">
        <v>1520</v>
      </c>
      <c r="AO202" s="34">
        <v>7131</v>
      </c>
      <c r="AP202" s="39">
        <v>8</v>
      </c>
      <c r="AS202" s="38">
        <v>322000</v>
      </c>
      <c r="AT202" s="34">
        <v>3</v>
      </c>
      <c r="AU202" s="34">
        <v>1</v>
      </c>
      <c r="AV202" s="34">
        <v>1380</v>
      </c>
      <c r="AW202" s="59">
        <v>5864</v>
      </c>
      <c r="AX202" s="39">
        <v>7</v>
      </c>
      <c r="BN202" s="38">
        <v>361000</v>
      </c>
      <c r="BO202" s="34">
        <v>3</v>
      </c>
      <c r="BP202" s="59">
        <v>1</v>
      </c>
      <c r="BQ202" s="34">
        <v>1150</v>
      </c>
      <c r="BR202" s="34">
        <v>17585</v>
      </c>
      <c r="BS202" s="39">
        <v>7</v>
      </c>
      <c r="BU202" s="38">
        <v>361000</v>
      </c>
      <c r="BV202" s="34">
        <v>3</v>
      </c>
      <c r="BW202" s="59">
        <v>1</v>
      </c>
      <c r="BX202" s="34">
        <v>1150</v>
      </c>
      <c r="BY202" s="34">
        <v>17585</v>
      </c>
      <c r="BZ202" s="39">
        <v>7</v>
      </c>
      <c r="CJ202" s="5"/>
      <c r="CK202" s="6"/>
      <c r="CL202" s="6"/>
      <c r="CM202" s="139" t="s">
        <v>105</v>
      </c>
      <c r="CN202" s="139">
        <v>16538173623.340322</v>
      </c>
      <c r="CO202" s="142" t="s">
        <v>99</v>
      </c>
      <c r="CP202" s="143" t="s">
        <v>139</v>
      </c>
      <c r="CQ202" s="143" t="s">
        <v>140</v>
      </c>
      <c r="CR202" s="6"/>
      <c r="CS202" s="139" t="s">
        <v>105</v>
      </c>
      <c r="CT202" s="139">
        <v>184551.05101327738</v>
      </c>
      <c r="CU202" s="139" t="s">
        <v>99</v>
      </c>
      <c r="CV202" s="96" t="s">
        <v>139</v>
      </c>
      <c r="CW202" s="96" t="s">
        <v>140</v>
      </c>
      <c r="CX202" s="6"/>
      <c r="CY202" s="6"/>
      <c r="CZ202" s="7"/>
      <c r="DI202" s="5"/>
      <c r="DJ202" s="6"/>
      <c r="DK202" s="6"/>
      <c r="DL202" s="5"/>
      <c r="DM202" s="184"/>
      <c r="DN202" s="86"/>
      <c r="DO202" s="96"/>
      <c r="DP202" s="96"/>
      <c r="DQ202" s="96"/>
      <c r="DR202" s="6"/>
      <c r="DS202" s="99"/>
      <c r="DT202" s="96"/>
      <c r="DU202" s="6"/>
      <c r="DV202" s="6"/>
      <c r="DW202" s="7"/>
      <c r="DX202" s="6"/>
      <c r="DY202" s="129"/>
      <c r="DZ202" s="184"/>
      <c r="EA202" s="118"/>
      <c r="EB202" s="108"/>
      <c r="EC202" s="96"/>
      <c r="ED202" s="96"/>
      <c r="EE202" s="96"/>
      <c r="EF202" s="96"/>
      <c r="EG202" s="109"/>
      <c r="EH202" s="96"/>
      <c r="EI202" s="125"/>
      <c r="EJ202" s="96"/>
      <c r="EK202" s="96"/>
      <c r="EL202" s="96"/>
      <c r="EM202" s="130"/>
      <c r="EN202" s="6"/>
      <c r="EO202" s="129"/>
      <c r="EP202" s="184"/>
      <c r="EQ202" s="118"/>
      <c r="ER202" s="108"/>
      <c r="ES202" s="96"/>
      <c r="ET202" s="96"/>
      <c r="EU202" s="96"/>
      <c r="EV202" s="96"/>
      <c r="EW202" s="109"/>
      <c r="EX202" s="96"/>
      <c r="EY202" s="125"/>
      <c r="EZ202" s="96"/>
      <c r="FA202" s="96"/>
      <c r="FB202" s="96"/>
      <c r="FC202" s="130"/>
      <c r="FD202" s="6"/>
      <c r="FE202" s="6"/>
      <c r="FF202" s="6"/>
      <c r="FG202" s="6"/>
      <c r="FH202" s="7"/>
      <c r="FJ202" s="100"/>
      <c r="FK202" s="89"/>
      <c r="FL202" s="89">
        <v>1110</v>
      </c>
      <c r="FM202" s="89">
        <v>369950</v>
      </c>
      <c r="FN202" s="145">
        <f t="shared" si="30"/>
        <v>-768.56</v>
      </c>
      <c r="FO202" s="145">
        <f t="shared" si="31"/>
        <v>590684.47359999991</v>
      </c>
      <c r="FP202" s="89">
        <f t="shared" si="27"/>
        <v>-86032.900000000023</v>
      </c>
      <c r="FQ202" s="89">
        <f t="shared" si="28"/>
        <v>7401659882.4100037</v>
      </c>
      <c r="FR202" s="89">
        <f t="shared" si="29"/>
        <v>66121445.624000013</v>
      </c>
      <c r="FS202" s="89"/>
      <c r="FT202" s="89"/>
      <c r="FU202" s="89"/>
      <c r="FV202" s="139"/>
      <c r="FW202" s="139"/>
      <c r="FX202" s="139"/>
      <c r="FY202" s="139"/>
      <c r="GA202" s="139"/>
      <c r="GB202" s="139"/>
      <c r="GS202" s="139">
        <v>177</v>
      </c>
      <c r="GT202" s="139">
        <v>409684.71871984639</v>
      </c>
      <c r="GU202" s="139">
        <v>102815.28128015361</v>
      </c>
      <c r="GV202" s="139">
        <v>0.70562132635496189</v>
      </c>
      <c r="HM202" s="139">
        <v>177</v>
      </c>
      <c r="HN202" s="139">
        <v>337041.23707904643</v>
      </c>
      <c r="HO202" s="139">
        <v>122958.76292095357</v>
      </c>
      <c r="HP202" s="139">
        <v>0.91596379781653336</v>
      </c>
      <c r="HW202" s="139">
        <v>177</v>
      </c>
      <c r="HX202" s="139">
        <v>476447.91716603888</v>
      </c>
      <c r="HY202" s="139">
        <v>148552.08283396112</v>
      </c>
      <c r="HZ202" s="139">
        <v>0.88677632394745198</v>
      </c>
      <c r="JK202" s="139">
        <v>177</v>
      </c>
      <c r="JL202" s="139">
        <v>377776.88649912551</v>
      </c>
      <c r="JM202" s="139">
        <v>97223.11350087449</v>
      </c>
      <c r="JN202" s="139">
        <v>0.71072377475510884</v>
      </c>
    </row>
    <row r="203" spans="2:274">
      <c r="B203" s="26">
        <v>470000</v>
      </c>
      <c r="C203" s="6">
        <v>4</v>
      </c>
      <c r="D203" s="6">
        <v>2</v>
      </c>
      <c r="E203" s="6">
        <v>1500</v>
      </c>
      <c r="F203" s="6">
        <v>3659</v>
      </c>
      <c r="G203" s="27">
        <v>7</v>
      </c>
      <c r="I203" s="55">
        <v>370000</v>
      </c>
      <c r="J203" s="6">
        <v>2</v>
      </c>
      <c r="K203" s="6">
        <v>1</v>
      </c>
      <c r="L203" s="6">
        <v>750</v>
      </c>
      <c r="M203" s="6">
        <v>2020</v>
      </c>
      <c r="N203" s="27">
        <v>7</v>
      </c>
      <c r="P203" s="26">
        <v>383000</v>
      </c>
      <c r="Q203" s="57">
        <v>3</v>
      </c>
      <c r="R203" s="6">
        <v>1</v>
      </c>
      <c r="S203" s="6">
        <v>1410</v>
      </c>
      <c r="T203" s="6">
        <v>7215</v>
      </c>
      <c r="U203" s="27">
        <v>7</v>
      </c>
      <c r="W203" s="38">
        <v>522500</v>
      </c>
      <c r="X203" s="34">
        <v>3</v>
      </c>
      <c r="Y203" s="59">
        <v>1</v>
      </c>
      <c r="Z203" s="34">
        <v>1710</v>
      </c>
      <c r="AA203" s="34">
        <v>9707</v>
      </c>
      <c r="AB203" s="39">
        <v>8</v>
      </c>
      <c r="AD203" s="38">
        <v>402000</v>
      </c>
      <c r="AE203" s="34">
        <v>3</v>
      </c>
      <c r="AF203" s="34">
        <v>2</v>
      </c>
      <c r="AG203" s="34">
        <v>1960</v>
      </c>
      <c r="AH203" s="34">
        <v>8000</v>
      </c>
      <c r="AI203" s="62">
        <v>7</v>
      </c>
      <c r="AK203" s="38">
        <v>475580</v>
      </c>
      <c r="AL203" s="34">
        <v>3</v>
      </c>
      <c r="AM203" s="34">
        <v>1</v>
      </c>
      <c r="AN203" s="59">
        <v>1520</v>
      </c>
      <c r="AO203" s="34">
        <v>11085</v>
      </c>
      <c r="AP203" s="39">
        <v>8</v>
      </c>
      <c r="AS203" s="38">
        <v>350000</v>
      </c>
      <c r="AT203" s="34">
        <v>4</v>
      </c>
      <c r="AU203" s="34">
        <v>2</v>
      </c>
      <c r="AV203" s="34">
        <v>2610</v>
      </c>
      <c r="AW203" s="59">
        <v>5866</v>
      </c>
      <c r="AX203" s="39">
        <v>8</v>
      </c>
      <c r="BN203" s="38">
        <v>364000</v>
      </c>
      <c r="BO203" s="34">
        <v>4</v>
      </c>
      <c r="BP203" s="59">
        <v>1</v>
      </c>
      <c r="BQ203" s="34">
        <v>1020</v>
      </c>
      <c r="BR203" s="34">
        <v>11383</v>
      </c>
      <c r="BS203" s="39">
        <v>6</v>
      </c>
      <c r="BU203" s="38">
        <v>364000</v>
      </c>
      <c r="BV203" s="34">
        <v>4</v>
      </c>
      <c r="BW203" s="59">
        <v>1</v>
      </c>
      <c r="BX203" s="34">
        <v>1020</v>
      </c>
      <c r="BY203" s="34">
        <v>11383</v>
      </c>
      <c r="BZ203" s="39">
        <v>6</v>
      </c>
      <c r="CJ203" s="5"/>
      <c r="CK203" s="6"/>
      <c r="CL203" s="6"/>
      <c r="CM203" s="139" t="s">
        <v>106</v>
      </c>
      <c r="CN203" s="139">
        <v>4.6840029749416416</v>
      </c>
      <c r="CO203" s="142">
        <v>35101.269787670484</v>
      </c>
      <c r="CP203" s="83">
        <f>SUM(CN197-CO203)</f>
        <v>271741.32280492212</v>
      </c>
      <c r="CQ203" s="83">
        <f>SUM(CN197+CO203)</f>
        <v>341943.86238026305</v>
      </c>
      <c r="CR203" s="6"/>
      <c r="CS203" s="139" t="s">
        <v>106</v>
      </c>
      <c r="CT203" s="139">
        <v>0.39656302610870808</v>
      </c>
      <c r="CU203" s="141">
        <v>117.25660489775696</v>
      </c>
      <c r="CV203" s="68">
        <f>SUM(CT197-CU203)</f>
        <v>1145.8174691763172</v>
      </c>
      <c r="CW203" s="68">
        <f>SUM(CT197+CU203)</f>
        <v>1380.330678971831</v>
      </c>
      <c r="CX203" s="6"/>
      <c r="CY203" s="6"/>
      <c r="CZ203" s="7"/>
      <c r="DI203" s="5"/>
      <c r="DJ203" s="6"/>
      <c r="DK203" s="6"/>
      <c r="DL203" s="5"/>
      <c r="DM203" s="184"/>
      <c r="DN203" s="98" t="s">
        <v>93</v>
      </c>
      <c r="DO203" s="105">
        <f>DS201*DO213*500</f>
        <v>36.814</v>
      </c>
      <c r="DP203" s="105">
        <f>DS201*DP213*500</f>
        <v>38.078000000000003</v>
      </c>
      <c r="DQ203" s="105">
        <f>DS201*DQ213*500</f>
        <v>4.1079999999999997</v>
      </c>
      <c r="DR203" s="6"/>
      <c r="DS203" s="99"/>
      <c r="DT203" s="96"/>
      <c r="DU203" s="6"/>
      <c r="DV203" s="6"/>
      <c r="DW203" s="7"/>
      <c r="DX203" s="6"/>
      <c r="DY203" s="129"/>
      <c r="DZ203" s="184"/>
      <c r="EA203" s="119" t="s">
        <v>93</v>
      </c>
      <c r="EB203" s="110">
        <f>EI201*EB213*500</f>
        <v>3.7280000000000002</v>
      </c>
      <c r="EC203" s="105">
        <f>EI201*EC213*500</f>
        <v>25.164000000000001</v>
      </c>
      <c r="ED203" s="105">
        <f>EI201*ED213*500</f>
        <v>108.11200000000001</v>
      </c>
      <c r="EE203" s="96">
        <f>EI201*EE213*500</f>
        <v>65.706000000000003</v>
      </c>
      <c r="EF203" s="96">
        <f>EI201*EF213*500</f>
        <v>25.63</v>
      </c>
      <c r="EG203" s="109">
        <f>EI201*EG213*500</f>
        <v>4.66</v>
      </c>
      <c r="EH203" s="96"/>
      <c r="EI203" s="125"/>
      <c r="EJ203" s="96"/>
      <c r="EK203" s="96"/>
      <c r="EL203" s="96"/>
      <c r="EM203" s="138"/>
      <c r="EN203" s="6"/>
      <c r="EO203" s="129"/>
      <c r="EP203" s="184"/>
      <c r="EQ203" s="119" t="s">
        <v>93</v>
      </c>
      <c r="ER203" s="110">
        <f>EY201*ER213*500</f>
        <v>1.264</v>
      </c>
      <c r="ES203" s="105">
        <f>EY201*ES213*500</f>
        <v>8.532</v>
      </c>
      <c r="ET203" s="105">
        <f>EY201*ET213*500</f>
        <v>36.655999999999999</v>
      </c>
      <c r="EU203" s="96">
        <f>EY201*EU213*500</f>
        <v>22.277999999999999</v>
      </c>
      <c r="EV203" s="96">
        <f>EY201*EV213*500</f>
        <v>8.69</v>
      </c>
      <c r="EW203" s="109">
        <f>EY201*EW213*500</f>
        <v>1.58</v>
      </c>
      <c r="EX203" s="96"/>
      <c r="EY203" s="125"/>
      <c r="EZ203" s="96"/>
      <c r="FA203" s="96"/>
      <c r="FB203" s="96"/>
      <c r="FC203" s="130"/>
      <c r="FD203" s="6"/>
      <c r="FE203" s="6"/>
      <c r="FF203" s="6"/>
      <c r="FG203" s="6"/>
      <c r="FH203" s="7"/>
      <c r="FJ203" s="100"/>
      <c r="FK203" s="89"/>
      <c r="FL203" s="89">
        <v>750</v>
      </c>
      <c r="FM203" s="89">
        <v>370000</v>
      </c>
      <c r="FN203" s="145">
        <f t="shared" si="30"/>
        <v>-1128.56</v>
      </c>
      <c r="FO203" s="145">
        <f t="shared" si="31"/>
        <v>1273647.6735999999</v>
      </c>
      <c r="FP203" s="89">
        <f t="shared" si="27"/>
        <v>-85982.900000000023</v>
      </c>
      <c r="FQ203" s="89">
        <f t="shared" si="28"/>
        <v>7393059092.4100037</v>
      </c>
      <c r="FR203" s="89">
        <f t="shared" si="29"/>
        <v>97036861.624000028</v>
      </c>
      <c r="FS203" s="89"/>
      <c r="FT203" s="89"/>
      <c r="FU203" s="89"/>
      <c r="FV203" s="139"/>
      <c r="FW203" s="139"/>
      <c r="FX203" s="139"/>
      <c r="FY203" s="139"/>
      <c r="GA203" s="139"/>
      <c r="GB203" s="139"/>
      <c r="GS203" s="139">
        <v>178</v>
      </c>
      <c r="GT203" s="139">
        <v>409684.71871984639</v>
      </c>
      <c r="GU203" s="139">
        <v>104315.28128015361</v>
      </c>
      <c r="GV203" s="139">
        <v>0.71591582709798285</v>
      </c>
      <c r="HM203" s="139">
        <v>178</v>
      </c>
      <c r="HN203" s="139">
        <v>335552.25128403527</v>
      </c>
      <c r="HO203" s="139">
        <v>129447.74871596473</v>
      </c>
      <c r="HP203" s="139">
        <v>0.96430257361079674</v>
      </c>
      <c r="HW203" s="139">
        <v>178</v>
      </c>
      <c r="HX203" s="139">
        <v>631855.82120430144</v>
      </c>
      <c r="HY203" s="139">
        <v>8144.1787956985645</v>
      </c>
      <c r="HZ203" s="139">
        <v>4.8616382862114227E-2</v>
      </c>
      <c r="JK203" s="139">
        <v>178</v>
      </c>
      <c r="JL203" s="139">
        <v>389389.32941001758</v>
      </c>
      <c r="JM203" s="139">
        <v>85610.670589982416</v>
      </c>
      <c r="JN203" s="139">
        <v>0.6258340920184704</v>
      </c>
    </row>
    <row r="204" spans="2:274">
      <c r="B204" s="26">
        <v>279000</v>
      </c>
      <c r="C204" s="6">
        <v>4</v>
      </c>
      <c r="D204" s="6">
        <v>2</v>
      </c>
      <c r="E204" s="6">
        <v>1980</v>
      </c>
      <c r="F204" s="6">
        <v>10051</v>
      </c>
      <c r="G204" s="27">
        <v>7</v>
      </c>
      <c r="I204" s="55">
        <v>370000</v>
      </c>
      <c r="J204" s="6">
        <v>3</v>
      </c>
      <c r="K204" s="6">
        <v>2</v>
      </c>
      <c r="L204" s="6">
        <v>1860</v>
      </c>
      <c r="M204" s="6">
        <v>9100</v>
      </c>
      <c r="N204" s="27">
        <v>8</v>
      </c>
      <c r="P204" s="26">
        <v>385000</v>
      </c>
      <c r="Q204" s="57">
        <v>3</v>
      </c>
      <c r="R204" s="6">
        <v>2</v>
      </c>
      <c r="S204" s="6">
        <v>1860</v>
      </c>
      <c r="T204" s="6">
        <v>7400</v>
      </c>
      <c r="U204" s="27">
        <v>8</v>
      </c>
      <c r="W204" s="38">
        <v>525000</v>
      </c>
      <c r="X204" s="34">
        <v>2</v>
      </c>
      <c r="Y204" s="59">
        <v>1</v>
      </c>
      <c r="Z204" s="34">
        <v>1000</v>
      </c>
      <c r="AA204" s="34">
        <v>4950</v>
      </c>
      <c r="AB204" s="39">
        <v>7</v>
      </c>
      <c r="AD204" s="38">
        <v>402000</v>
      </c>
      <c r="AE204" s="34">
        <v>4</v>
      </c>
      <c r="AF204" s="34">
        <v>1</v>
      </c>
      <c r="AG204" s="34">
        <v>1640</v>
      </c>
      <c r="AH204" s="34">
        <v>10500</v>
      </c>
      <c r="AI204" s="62">
        <v>7</v>
      </c>
      <c r="AK204" s="38">
        <v>245000</v>
      </c>
      <c r="AL204" s="34">
        <v>3</v>
      </c>
      <c r="AM204" s="34">
        <v>2</v>
      </c>
      <c r="AN204" s="59">
        <v>1530</v>
      </c>
      <c r="AO204" s="34">
        <v>8500</v>
      </c>
      <c r="AP204" s="39">
        <v>7</v>
      </c>
      <c r="AS204" s="38">
        <v>306000</v>
      </c>
      <c r="AT204" s="34">
        <v>3</v>
      </c>
      <c r="AU204" s="34">
        <v>2</v>
      </c>
      <c r="AV204" s="34">
        <v>1870</v>
      </c>
      <c r="AW204" s="59">
        <v>5874</v>
      </c>
      <c r="AX204" s="39">
        <v>7</v>
      </c>
      <c r="BN204" s="38">
        <v>365000</v>
      </c>
      <c r="BO204" s="34">
        <v>2</v>
      </c>
      <c r="BP204" s="59">
        <v>1</v>
      </c>
      <c r="BQ204" s="34">
        <v>960</v>
      </c>
      <c r="BR204" s="34">
        <v>223898</v>
      </c>
      <c r="BS204" s="39">
        <v>6</v>
      </c>
      <c r="BU204" s="38">
        <v>365000</v>
      </c>
      <c r="BV204" s="34">
        <v>2</v>
      </c>
      <c r="BW204" s="59">
        <v>1</v>
      </c>
      <c r="BX204" s="34">
        <v>960</v>
      </c>
      <c r="BY204" s="34">
        <v>223898</v>
      </c>
      <c r="BZ204" s="39">
        <v>6</v>
      </c>
      <c r="CJ204" s="5"/>
      <c r="CK204" s="6"/>
      <c r="CL204" s="6"/>
      <c r="CM204" s="139" t="s">
        <v>107</v>
      </c>
      <c r="CN204" s="139">
        <v>1.8485763064622818</v>
      </c>
      <c r="CO204" s="83"/>
      <c r="CP204" s="83"/>
      <c r="CQ204" s="83"/>
      <c r="CR204" s="6"/>
      <c r="CS204" s="139" t="s">
        <v>107</v>
      </c>
      <c r="CT204" s="139">
        <v>0.94196415732569483</v>
      </c>
      <c r="CU204" s="6"/>
      <c r="CV204" s="6"/>
      <c r="CW204" s="6"/>
      <c r="CX204" s="6"/>
      <c r="CY204" s="6"/>
      <c r="CZ204" s="7"/>
      <c r="DI204" s="5"/>
      <c r="DJ204" s="6"/>
      <c r="DK204" s="6"/>
      <c r="DL204" s="5"/>
      <c r="DM204" s="184"/>
      <c r="DN204" s="86"/>
      <c r="DO204" s="68">
        <f>SUM(DO201-DO203)^2/DO203</f>
        <v>20.076019883739882</v>
      </c>
      <c r="DP204" s="105">
        <f>SUM(DP201-DP203)^2/DP203</f>
        <v>13.98692378801408</v>
      </c>
      <c r="DQ204" s="105">
        <f>SUM(DQ201-DQ203)^2/DQ203</f>
        <v>4.1079999999999997</v>
      </c>
      <c r="DR204" s="6"/>
      <c r="DS204" s="99"/>
      <c r="DT204" s="96"/>
      <c r="DU204" s="6"/>
      <c r="DV204" s="6"/>
      <c r="DW204" s="7"/>
      <c r="DX204" s="6"/>
      <c r="DY204" s="129"/>
      <c r="DZ204" s="184"/>
      <c r="EA204" s="118"/>
      <c r="EB204" s="110">
        <f>SUM(EB201-EB203)^2/EB203</f>
        <v>4.8953819742489273</v>
      </c>
      <c r="EC204" s="105">
        <f>SUM(EC201-EC203)^2/EC203</f>
        <v>18.948136067397868</v>
      </c>
      <c r="ED204" s="105">
        <f>SUM(ED201-ED203)^2/ED203</f>
        <v>10.004629865324842</v>
      </c>
      <c r="EE204" s="105">
        <f t="shared" ref="EE204:EG204" si="32">SUM(EE201-EE203)^2/EE203</f>
        <v>13.430226098073238</v>
      </c>
      <c r="EF204" s="105">
        <f t="shared" si="32"/>
        <v>23.669016777214203</v>
      </c>
      <c r="EG204" s="137">
        <f t="shared" si="32"/>
        <v>4.66</v>
      </c>
      <c r="EH204" s="96"/>
      <c r="EI204" s="125"/>
      <c r="EJ204" s="96"/>
      <c r="EK204" s="96"/>
      <c r="EL204" s="96"/>
      <c r="EM204" s="138"/>
      <c r="EN204" s="6"/>
      <c r="EO204" s="129"/>
      <c r="EP204" s="184"/>
      <c r="EQ204" s="118"/>
      <c r="ER204" s="110">
        <f>SUM(ER201-ER203)^2/ER203</f>
        <v>17.745012658227846</v>
      </c>
      <c r="ES204" s="105">
        <f>SUM(ES201-ES203)^2/ES203</f>
        <v>8.4044800750117208</v>
      </c>
      <c r="ET204" s="105">
        <f>SUM(ET201-ET203)^2/ET203</f>
        <v>0.77909035355739886</v>
      </c>
      <c r="EU204" s="105">
        <f t="shared" ref="EU204" si="33">SUM(EU201-EU203)^2/EU203</f>
        <v>4.7417759224346883</v>
      </c>
      <c r="EV204" s="105">
        <f t="shared" ref="EV204" si="34">SUM(EV201-EV203)^2/EV203</f>
        <v>5.1502991944764096</v>
      </c>
      <c r="EW204" s="137">
        <f t="shared" ref="EW204" si="35">SUM(EW201-EW203)^2/EW203</f>
        <v>1.58</v>
      </c>
      <c r="EX204" s="96"/>
      <c r="EY204" s="125"/>
      <c r="EZ204" s="96"/>
      <c r="FA204" s="96"/>
      <c r="FB204" s="96"/>
      <c r="FC204" s="130"/>
      <c r="FD204" s="6"/>
      <c r="FE204" s="6"/>
      <c r="FF204" s="6"/>
      <c r="FG204" s="6"/>
      <c r="FH204" s="7"/>
      <c r="FJ204" s="100"/>
      <c r="FK204" s="89"/>
      <c r="FL204" s="89">
        <v>1860</v>
      </c>
      <c r="FM204" s="89">
        <v>370000</v>
      </c>
      <c r="FN204" s="145">
        <f t="shared" si="30"/>
        <v>-18.559999999999945</v>
      </c>
      <c r="FO204" s="145">
        <f t="shared" si="31"/>
        <v>344.47359999999799</v>
      </c>
      <c r="FP204" s="89">
        <f t="shared" si="27"/>
        <v>-85982.900000000023</v>
      </c>
      <c r="FQ204" s="89">
        <f t="shared" si="28"/>
        <v>7393059092.4100037</v>
      </c>
      <c r="FR204" s="89">
        <f t="shared" si="29"/>
        <v>1595842.6239999956</v>
      </c>
      <c r="FS204" s="89"/>
      <c r="FT204" s="89"/>
      <c r="FU204" s="89"/>
      <c r="FV204" s="139"/>
      <c r="FW204" s="139"/>
      <c r="FX204" s="139"/>
      <c r="FY204" s="139"/>
      <c r="GA204" s="139"/>
      <c r="GB204" s="139"/>
      <c r="GS204" s="139">
        <v>179</v>
      </c>
      <c r="GT204" s="139">
        <v>449094.30472161714</v>
      </c>
      <c r="GU204" s="139">
        <v>68405.69527838286</v>
      </c>
      <c r="GV204" s="139">
        <v>0.46946832058011523</v>
      </c>
      <c r="HM204" s="139">
        <v>179</v>
      </c>
      <c r="HN204" s="139">
        <v>302794.56379379076</v>
      </c>
      <c r="HO204" s="139">
        <v>162205.43620620924</v>
      </c>
      <c r="HP204" s="139">
        <v>1.2083263026112319</v>
      </c>
      <c r="HW204" s="139">
        <v>179</v>
      </c>
      <c r="HX204" s="139">
        <v>687475.49212325853</v>
      </c>
      <c r="HY204" s="139">
        <v>-37525.492123258533</v>
      </c>
      <c r="HZ204" s="139">
        <v>-0.22400707768315947</v>
      </c>
      <c r="JK204" s="139">
        <v>179</v>
      </c>
      <c r="JL204" s="139">
        <v>441117.48419490026</v>
      </c>
      <c r="JM204" s="139">
        <v>33882.515805099742</v>
      </c>
      <c r="JN204" s="139">
        <v>0.24768914164617367</v>
      </c>
    </row>
    <row r="205" spans="2:274">
      <c r="B205" s="26">
        <v>249000</v>
      </c>
      <c r="C205" s="6">
        <v>3</v>
      </c>
      <c r="D205" s="6">
        <v>1</v>
      </c>
      <c r="E205" s="6">
        <v>1050</v>
      </c>
      <c r="F205" s="6">
        <v>8498</v>
      </c>
      <c r="G205" s="27">
        <v>7</v>
      </c>
      <c r="I205" s="55">
        <v>375000</v>
      </c>
      <c r="J205" s="6">
        <v>2</v>
      </c>
      <c r="K205" s="6">
        <v>1</v>
      </c>
      <c r="L205" s="6">
        <v>1840</v>
      </c>
      <c r="M205" s="6">
        <v>81892</v>
      </c>
      <c r="N205" s="27">
        <v>6</v>
      </c>
      <c r="P205" s="26">
        <v>385000</v>
      </c>
      <c r="Q205" s="57">
        <v>3</v>
      </c>
      <c r="R205" s="6">
        <v>2</v>
      </c>
      <c r="S205" s="6">
        <v>1320</v>
      </c>
      <c r="T205" s="6">
        <v>1297</v>
      </c>
      <c r="U205" s="27">
        <v>7</v>
      </c>
      <c r="W205" s="38">
        <v>525000</v>
      </c>
      <c r="X205" s="34">
        <v>2</v>
      </c>
      <c r="Y205" s="59">
        <v>1</v>
      </c>
      <c r="Z205" s="34">
        <v>1530</v>
      </c>
      <c r="AA205" s="34">
        <v>3503</v>
      </c>
      <c r="AB205" s="39">
        <v>7</v>
      </c>
      <c r="AD205" s="38">
        <v>402500</v>
      </c>
      <c r="AE205" s="34">
        <v>3</v>
      </c>
      <c r="AF205" s="34">
        <v>1</v>
      </c>
      <c r="AG205" s="34">
        <v>1480</v>
      </c>
      <c r="AH205" s="34">
        <v>2211</v>
      </c>
      <c r="AI205" s="62">
        <v>7</v>
      </c>
      <c r="AK205" s="38">
        <v>525000</v>
      </c>
      <c r="AL205" s="34">
        <v>2</v>
      </c>
      <c r="AM205" s="34">
        <v>1</v>
      </c>
      <c r="AN205" s="59">
        <v>1530</v>
      </c>
      <c r="AO205" s="34">
        <v>3503</v>
      </c>
      <c r="AP205" s="39">
        <v>7</v>
      </c>
      <c r="AS205" s="38">
        <v>430000</v>
      </c>
      <c r="AT205" s="34">
        <v>3</v>
      </c>
      <c r="AU205" s="34">
        <v>2</v>
      </c>
      <c r="AV205" s="34">
        <v>1540</v>
      </c>
      <c r="AW205" s="59">
        <v>6000</v>
      </c>
      <c r="AX205" s="39">
        <v>6</v>
      </c>
      <c r="BN205" s="38">
        <v>365000</v>
      </c>
      <c r="BO205" s="34">
        <v>3</v>
      </c>
      <c r="BP205" s="59">
        <v>1</v>
      </c>
      <c r="BQ205" s="34">
        <v>1640</v>
      </c>
      <c r="BR205" s="34">
        <v>8301</v>
      </c>
      <c r="BS205" s="39">
        <v>7</v>
      </c>
      <c r="BU205" s="38">
        <v>365000</v>
      </c>
      <c r="BV205" s="34">
        <v>3</v>
      </c>
      <c r="BW205" s="59">
        <v>1</v>
      </c>
      <c r="BX205" s="34">
        <v>1640</v>
      </c>
      <c r="BY205" s="34">
        <v>8301</v>
      </c>
      <c r="BZ205" s="39">
        <v>7</v>
      </c>
      <c r="CJ205" s="5"/>
      <c r="CK205" s="6"/>
      <c r="CL205" s="6"/>
      <c r="CM205" s="139" t="s">
        <v>108</v>
      </c>
      <c r="CN205" s="139">
        <v>655000</v>
      </c>
      <c r="CO205" s="83"/>
      <c r="CP205" s="83"/>
      <c r="CQ205" s="83"/>
      <c r="CR205" s="6"/>
      <c r="CS205" s="139" t="s">
        <v>108</v>
      </c>
      <c r="CT205" s="139">
        <v>1790</v>
      </c>
      <c r="CU205" s="6"/>
      <c r="CV205" s="6"/>
      <c r="CW205" s="6"/>
      <c r="CX205" s="6"/>
      <c r="CY205" s="6"/>
      <c r="CZ205" s="7"/>
      <c r="DI205" s="5"/>
      <c r="DJ205" s="6"/>
      <c r="DK205" s="6"/>
      <c r="DL205" s="5"/>
      <c r="DM205" s="184"/>
      <c r="DN205" s="101">
        <v>3</v>
      </c>
      <c r="DO205" s="97">
        <v>122</v>
      </c>
      <c r="DP205" s="97">
        <v>116</v>
      </c>
      <c r="DQ205" s="97">
        <v>12</v>
      </c>
      <c r="DR205" s="57"/>
      <c r="DS205" s="103">
        <f>SUM(DO205:DQ205)/500</f>
        <v>0.5</v>
      </c>
      <c r="DT205" s="96"/>
      <c r="DU205" s="10" t="s">
        <v>94</v>
      </c>
      <c r="DV205" s="104">
        <f>SUM(DO204+DP204+DQ204+DO208+DP208+DQ208+DO212+DP212+DQ212)</f>
        <v>64.244629080728188</v>
      </c>
      <c r="DW205" s="7"/>
      <c r="DX205" s="6"/>
      <c r="DY205" s="129"/>
      <c r="DZ205" s="184"/>
      <c r="EA205" s="120">
        <v>2</v>
      </c>
      <c r="EB205" s="111">
        <v>0</v>
      </c>
      <c r="EC205" s="97">
        <v>7</v>
      </c>
      <c r="ED205" s="97">
        <v>86</v>
      </c>
      <c r="EE205" s="97">
        <v>94</v>
      </c>
      <c r="EF205" s="97">
        <v>45</v>
      </c>
      <c r="EG205" s="112">
        <v>9</v>
      </c>
      <c r="EH205" s="97"/>
      <c r="EI205" s="124">
        <f>SUM(EB205:EG205)/500</f>
        <v>0.48199999999999998</v>
      </c>
      <c r="EJ205" s="96"/>
      <c r="EK205" s="29" t="s">
        <v>94</v>
      </c>
      <c r="EL205" s="106">
        <f>SUM(EB204+EC204+ED204+EE204+EF204+EG204+EB208+EC208+ED208+EE208+EF208+EG208+EB212+EC212+ED212+EE212+EF212+EG212)</f>
        <v>148.65474358424834</v>
      </c>
      <c r="EM205" s="130"/>
      <c r="EN205" s="6"/>
      <c r="EO205" s="129"/>
      <c r="EP205" s="184"/>
      <c r="EQ205" s="120">
        <v>3</v>
      </c>
      <c r="ER205" s="111">
        <v>1</v>
      </c>
      <c r="ES205" s="97">
        <v>27</v>
      </c>
      <c r="ET205" s="97">
        <v>125</v>
      </c>
      <c r="EU205" s="97">
        <v>72</v>
      </c>
      <c r="EV205" s="97">
        <v>23</v>
      </c>
      <c r="EW205" s="112">
        <v>2</v>
      </c>
      <c r="EX205" s="97"/>
      <c r="EY205" s="124">
        <f>SUM(ER205:EW205)/500</f>
        <v>0.5</v>
      </c>
      <c r="EZ205" s="96"/>
      <c r="FA205" s="29" t="s">
        <v>94</v>
      </c>
      <c r="FB205" s="106">
        <f>SUM(ER204+ES204+ET204+EU204+EV204+EW204+ER208+ES208+ET208+EU208+EV208+EW208+ER212+ES212+ET212+EU212+EV212+EW212)</f>
        <v>65.882850910170845</v>
      </c>
      <c r="FC205" s="130"/>
      <c r="FD205" s="6"/>
      <c r="FE205" s="6"/>
      <c r="FF205" s="6"/>
      <c r="FG205" s="6"/>
      <c r="FH205" s="7"/>
      <c r="FJ205" s="100"/>
      <c r="FK205" s="89"/>
      <c r="FL205" s="89">
        <v>1840</v>
      </c>
      <c r="FM205" s="89">
        <v>375000</v>
      </c>
      <c r="FN205" s="145">
        <f t="shared" si="30"/>
        <v>-38.559999999999945</v>
      </c>
      <c r="FO205" s="145">
        <f t="shared" si="31"/>
        <v>1486.8735999999958</v>
      </c>
      <c r="FP205" s="89">
        <f t="shared" si="27"/>
        <v>-80982.900000000023</v>
      </c>
      <c r="FQ205" s="89">
        <f t="shared" si="28"/>
        <v>6558230092.4100037</v>
      </c>
      <c r="FR205" s="89">
        <f t="shared" si="29"/>
        <v>3122700.6239999966</v>
      </c>
      <c r="FS205" s="89"/>
      <c r="FT205" s="89"/>
      <c r="FU205" s="89"/>
      <c r="FV205" s="139"/>
      <c r="FW205" s="139"/>
      <c r="FX205" s="139"/>
      <c r="FY205" s="139"/>
      <c r="GA205" s="139"/>
      <c r="GB205" s="139"/>
      <c r="GS205" s="139">
        <v>180</v>
      </c>
      <c r="GT205" s="139">
        <v>334806.50531648198</v>
      </c>
      <c r="GU205" s="139">
        <v>187193.49468351802</v>
      </c>
      <c r="GV205" s="139">
        <v>1.2847090467387685</v>
      </c>
      <c r="HM205" s="139">
        <v>180</v>
      </c>
      <c r="HN205" s="139">
        <v>399578.64046951325</v>
      </c>
      <c r="HO205" s="139">
        <v>75421.359530486749</v>
      </c>
      <c r="HP205" s="139">
        <v>0.56184067951661432</v>
      </c>
      <c r="HW205" s="139">
        <v>180</v>
      </c>
      <c r="HX205" s="139">
        <v>489534.89855873468</v>
      </c>
      <c r="HY205" s="139">
        <v>160465.10144126532</v>
      </c>
      <c r="HZ205" s="139">
        <v>0.95789066072528473</v>
      </c>
      <c r="JK205" s="139">
        <v>180</v>
      </c>
      <c r="JL205" s="139">
        <v>428449.36465574533</v>
      </c>
      <c r="JM205" s="139">
        <v>51550.635344254668</v>
      </c>
      <c r="JN205" s="139">
        <v>0.37684724160333805</v>
      </c>
    </row>
    <row r="206" spans="2:274">
      <c r="B206" s="26">
        <v>450000</v>
      </c>
      <c r="C206" s="6">
        <v>3</v>
      </c>
      <c r="D206" s="6">
        <v>1</v>
      </c>
      <c r="E206" s="6">
        <v>1520</v>
      </c>
      <c r="F206" s="6">
        <v>7903</v>
      </c>
      <c r="G206" s="27">
        <v>7</v>
      </c>
      <c r="I206" s="55">
        <v>375000</v>
      </c>
      <c r="J206" s="6">
        <v>2</v>
      </c>
      <c r="K206" s="6">
        <v>1</v>
      </c>
      <c r="L206" s="6">
        <v>1160</v>
      </c>
      <c r="M206" s="6">
        <v>1648</v>
      </c>
      <c r="N206" s="27">
        <v>7</v>
      </c>
      <c r="P206" s="26">
        <v>390000</v>
      </c>
      <c r="Q206" s="57">
        <v>3</v>
      </c>
      <c r="R206" s="6">
        <v>2</v>
      </c>
      <c r="S206" s="6">
        <v>2270</v>
      </c>
      <c r="T206" s="6">
        <v>32112</v>
      </c>
      <c r="U206" s="27">
        <v>8</v>
      </c>
      <c r="W206" s="38">
        <v>549000</v>
      </c>
      <c r="X206" s="34">
        <v>3</v>
      </c>
      <c r="Y206" s="59">
        <v>1</v>
      </c>
      <c r="Z206" s="34">
        <v>1540</v>
      </c>
      <c r="AA206" s="34">
        <v>1044</v>
      </c>
      <c r="AB206" s="39">
        <v>8</v>
      </c>
      <c r="AD206" s="38">
        <v>402500</v>
      </c>
      <c r="AE206" s="34">
        <v>4</v>
      </c>
      <c r="AF206" s="34">
        <v>1</v>
      </c>
      <c r="AG206" s="34">
        <v>1270</v>
      </c>
      <c r="AH206" s="34">
        <v>3630</v>
      </c>
      <c r="AI206" s="62">
        <v>7</v>
      </c>
      <c r="AK206" s="38">
        <v>640000</v>
      </c>
      <c r="AL206" s="34">
        <v>3</v>
      </c>
      <c r="AM206" s="34">
        <v>1</v>
      </c>
      <c r="AN206" s="59">
        <v>1530</v>
      </c>
      <c r="AO206" s="34">
        <v>4944</v>
      </c>
      <c r="AP206" s="39">
        <v>7</v>
      </c>
      <c r="AS206" s="38">
        <v>246500</v>
      </c>
      <c r="AT206" s="34">
        <v>2</v>
      </c>
      <c r="AU206" s="34">
        <v>1</v>
      </c>
      <c r="AV206" s="34">
        <v>940</v>
      </c>
      <c r="AW206" s="59">
        <v>6000</v>
      </c>
      <c r="AX206" s="39">
        <v>7</v>
      </c>
      <c r="BN206" s="38">
        <v>367500</v>
      </c>
      <c r="BO206" s="34">
        <v>3</v>
      </c>
      <c r="BP206" s="59">
        <v>1</v>
      </c>
      <c r="BQ206" s="34">
        <v>1410</v>
      </c>
      <c r="BR206" s="34">
        <v>9647</v>
      </c>
      <c r="BS206" s="39">
        <v>8</v>
      </c>
      <c r="BU206" s="38">
        <v>367500</v>
      </c>
      <c r="BV206" s="34">
        <v>3</v>
      </c>
      <c r="BW206" s="59">
        <v>1</v>
      </c>
      <c r="BX206" s="34">
        <v>1410</v>
      </c>
      <c r="BY206" s="34">
        <v>9647</v>
      </c>
      <c r="BZ206" s="39">
        <v>8</v>
      </c>
      <c r="CJ206" s="5"/>
      <c r="CK206" s="6"/>
      <c r="CL206" s="6"/>
      <c r="CM206" s="139" t="s">
        <v>109</v>
      </c>
      <c r="CN206" s="139">
        <v>125000</v>
      </c>
      <c r="CO206" s="83"/>
      <c r="CP206" s="83"/>
      <c r="CQ206" s="83"/>
      <c r="CR206" s="6"/>
      <c r="CS206" s="139" t="s">
        <v>109</v>
      </c>
      <c r="CT206" s="139">
        <v>590</v>
      </c>
      <c r="CU206" s="6"/>
      <c r="CV206" s="6"/>
      <c r="CW206" s="6"/>
      <c r="CX206" s="6"/>
      <c r="CY206" s="6"/>
      <c r="CZ206" s="7"/>
      <c r="DI206" s="5"/>
      <c r="DJ206" s="6"/>
      <c r="DK206" s="6"/>
      <c r="DL206" s="5"/>
      <c r="DM206" s="184"/>
      <c r="DN206" s="86"/>
      <c r="DO206" s="96"/>
      <c r="DP206" s="96"/>
      <c r="DQ206" s="96"/>
      <c r="DR206" s="6"/>
      <c r="DS206" s="99"/>
      <c r="DT206" s="96"/>
      <c r="DU206" s="6"/>
      <c r="DV206" s="6"/>
      <c r="DW206" s="7"/>
      <c r="DX206" s="6"/>
      <c r="DY206" s="129"/>
      <c r="DZ206" s="184"/>
      <c r="EA206" s="118"/>
      <c r="EB206" s="108"/>
      <c r="EC206" s="96"/>
      <c r="ED206" s="96"/>
      <c r="EE206" s="96"/>
      <c r="EF206" s="96"/>
      <c r="EG206" s="109"/>
      <c r="EH206" s="96"/>
      <c r="EI206" s="125"/>
      <c r="EJ206" s="96"/>
      <c r="EK206" s="96"/>
      <c r="EL206" s="96"/>
      <c r="EM206" s="130"/>
      <c r="EN206" s="6"/>
      <c r="EO206" s="129"/>
      <c r="EP206" s="184"/>
      <c r="EQ206" s="118"/>
      <c r="ER206" s="108"/>
      <c r="ES206" s="96"/>
      <c r="ET206" s="96"/>
      <c r="EU206" s="96"/>
      <c r="EV206" s="96"/>
      <c r="EW206" s="109"/>
      <c r="EX206" s="96"/>
      <c r="EY206" s="125"/>
      <c r="EZ206" s="96"/>
      <c r="FA206" s="96"/>
      <c r="FB206" s="96"/>
      <c r="FC206" s="130"/>
      <c r="FD206" s="6"/>
      <c r="FE206" s="6"/>
      <c r="FF206" s="6"/>
      <c r="FG206" s="6"/>
      <c r="FH206" s="7"/>
      <c r="FJ206" s="100"/>
      <c r="FK206" s="89"/>
      <c r="FL206" s="89">
        <v>1160</v>
      </c>
      <c r="FM206" s="89">
        <v>375000</v>
      </c>
      <c r="FN206" s="145">
        <f t="shared" si="30"/>
        <v>-718.56</v>
      </c>
      <c r="FO206" s="145">
        <f t="shared" si="31"/>
        <v>516328.47359999991</v>
      </c>
      <c r="FP206" s="89">
        <f t="shared" si="27"/>
        <v>-80982.900000000023</v>
      </c>
      <c r="FQ206" s="89">
        <f t="shared" si="28"/>
        <v>6558230092.4100037</v>
      </c>
      <c r="FR206" s="89">
        <f t="shared" si="29"/>
        <v>58191072.624000013</v>
      </c>
      <c r="FS206" s="89"/>
      <c r="FT206" s="89"/>
      <c r="FU206" s="89"/>
      <c r="FV206" s="139"/>
      <c r="FW206" s="139"/>
      <c r="FX206" s="139"/>
      <c r="FY206" s="139"/>
      <c r="GA206" s="139"/>
      <c r="GB206" s="139"/>
      <c r="GS206" s="139">
        <v>181</v>
      </c>
      <c r="GT206" s="139">
        <v>429389.51172073174</v>
      </c>
      <c r="GU206" s="139">
        <v>93110.488279268262</v>
      </c>
      <c r="GV206" s="139">
        <v>0.63901732718264326</v>
      </c>
      <c r="HM206" s="139">
        <v>181</v>
      </c>
      <c r="HN206" s="139">
        <v>395111.68308447994</v>
      </c>
      <c r="HO206" s="139">
        <v>80468.316915520059</v>
      </c>
      <c r="HP206" s="139">
        <v>0.59943726998316926</v>
      </c>
      <c r="HW206" s="139">
        <v>181</v>
      </c>
      <c r="HX206" s="139">
        <v>533703.46075908304</v>
      </c>
      <c r="HY206" s="139">
        <v>121296.53924091696</v>
      </c>
      <c r="HZ206" s="139">
        <v>0.7240753352198559</v>
      </c>
      <c r="JK206" s="139">
        <v>181</v>
      </c>
      <c r="JL206" s="139">
        <v>384110.94626870303</v>
      </c>
      <c r="JM206" s="139">
        <v>100889.05373129697</v>
      </c>
      <c r="JN206" s="139">
        <v>0.73752265811496998</v>
      </c>
    </row>
    <row r="207" spans="2:274">
      <c r="B207" s="26">
        <v>380000</v>
      </c>
      <c r="C207" s="6">
        <v>4</v>
      </c>
      <c r="D207" s="6">
        <v>2</v>
      </c>
      <c r="E207" s="6">
        <v>2300</v>
      </c>
      <c r="F207" s="6">
        <v>7707</v>
      </c>
      <c r="G207" s="27">
        <v>8</v>
      </c>
      <c r="I207" s="55">
        <v>375000</v>
      </c>
      <c r="J207" s="6">
        <v>3</v>
      </c>
      <c r="K207" s="6">
        <v>2</v>
      </c>
      <c r="L207" s="6">
        <v>2120</v>
      </c>
      <c r="M207" s="6">
        <v>18500</v>
      </c>
      <c r="N207" s="27">
        <v>8</v>
      </c>
      <c r="P207" s="26">
        <v>391000</v>
      </c>
      <c r="Q207" s="57">
        <v>3</v>
      </c>
      <c r="R207" s="6">
        <v>2</v>
      </c>
      <c r="S207" s="6">
        <v>1800</v>
      </c>
      <c r="T207" s="6">
        <v>1120</v>
      </c>
      <c r="U207" s="27">
        <v>8</v>
      </c>
      <c r="W207" s="38">
        <v>550000</v>
      </c>
      <c r="X207" s="34">
        <v>4</v>
      </c>
      <c r="Y207" s="59">
        <v>1</v>
      </c>
      <c r="Z207" s="34">
        <v>2150</v>
      </c>
      <c r="AA207" s="34">
        <v>9000</v>
      </c>
      <c r="AB207" s="39">
        <v>7</v>
      </c>
      <c r="AD207" s="38">
        <v>404000</v>
      </c>
      <c r="AE207" s="34">
        <v>3</v>
      </c>
      <c r="AF207" s="34">
        <v>1</v>
      </c>
      <c r="AG207" s="34">
        <v>2030</v>
      </c>
      <c r="AH207" s="34">
        <v>8880</v>
      </c>
      <c r="AI207" s="62">
        <v>7</v>
      </c>
      <c r="AK207" s="38">
        <v>430000</v>
      </c>
      <c r="AL207" s="34">
        <v>3</v>
      </c>
      <c r="AM207" s="34">
        <v>2</v>
      </c>
      <c r="AN207" s="59">
        <v>1540</v>
      </c>
      <c r="AO207" s="34">
        <v>6000</v>
      </c>
      <c r="AP207" s="39">
        <v>6</v>
      </c>
      <c r="AS207" s="38">
        <v>560000</v>
      </c>
      <c r="AT207" s="34">
        <v>3</v>
      </c>
      <c r="AU207" s="34">
        <v>2</v>
      </c>
      <c r="AV207" s="34">
        <v>1300</v>
      </c>
      <c r="AW207" s="59">
        <v>6000</v>
      </c>
      <c r="AX207" s="39">
        <v>7</v>
      </c>
      <c r="BN207" s="38">
        <v>368000</v>
      </c>
      <c r="BO207" s="34">
        <v>3</v>
      </c>
      <c r="BP207" s="59">
        <v>1</v>
      </c>
      <c r="BQ207" s="34">
        <v>1280</v>
      </c>
      <c r="BR207" s="34">
        <v>9898</v>
      </c>
      <c r="BS207" s="39">
        <v>7</v>
      </c>
      <c r="BU207" s="38">
        <v>368000</v>
      </c>
      <c r="BV207" s="34">
        <v>3</v>
      </c>
      <c r="BW207" s="59">
        <v>1</v>
      </c>
      <c r="BX207" s="34">
        <v>1280</v>
      </c>
      <c r="BY207" s="34">
        <v>9898</v>
      </c>
      <c r="BZ207" s="39">
        <v>7</v>
      </c>
      <c r="CJ207" s="5"/>
      <c r="CK207" s="6"/>
      <c r="CL207" s="6"/>
      <c r="CM207" s="139" t="s">
        <v>110</v>
      </c>
      <c r="CN207" s="139">
        <v>780000</v>
      </c>
      <c r="CO207" s="83"/>
      <c r="CP207" s="83"/>
      <c r="CQ207" s="83"/>
      <c r="CR207" s="6"/>
      <c r="CS207" s="139" t="s">
        <v>110</v>
      </c>
      <c r="CT207" s="139">
        <v>2380</v>
      </c>
      <c r="CU207" s="6"/>
      <c r="CV207" s="6"/>
      <c r="CW207" s="6"/>
      <c r="CX207" s="6"/>
      <c r="CY207" s="6"/>
      <c r="CZ207" s="7"/>
      <c r="DI207" s="5"/>
      <c r="DJ207" s="6"/>
      <c r="DK207" s="6"/>
      <c r="DL207" s="5"/>
      <c r="DM207" s="184"/>
      <c r="DN207" s="98" t="s">
        <v>93</v>
      </c>
      <c r="DO207" s="105">
        <f>DS205*DO213*500</f>
        <v>116.5</v>
      </c>
      <c r="DP207" s="105">
        <f>DS205*DP213*500</f>
        <v>120.5</v>
      </c>
      <c r="DQ207" s="105">
        <f>DS205*DQ213*500</f>
        <v>13</v>
      </c>
      <c r="DR207" s="6"/>
      <c r="DS207" s="99"/>
      <c r="DT207" s="96"/>
      <c r="DU207" s="6"/>
      <c r="DV207" s="6"/>
      <c r="DW207" s="7"/>
      <c r="DX207" s="6"/>
      <c r="DY207" s="129"/>
      <c r="DZ207" s="184"/>
      <c r="EA207" s="119" t="s">
        <v>93</v>
      </c>
      <c r="EB207" s="110">
        <f>EI205*EB213*500</f>
        <v>3.8559999999999999</v>
      </c>
      <c r="EC207" s="105">
        <f>EI205*EC213*500</f>
        <v>26.027999999999999</v>
      </c>
      <c r="ED207" s="105">
        <f>EI205*ED213*500</f>
        <v>111.82400000000001</v>
      </c>
      <c r="EE207" s="96">
        <f>EI205*EE213*500</f>
        <v>67.961999999999989</v>
      </c>
      <c r="EF207" s="96">
        <f>EI205*EF213*500</f>
        <v>26.509999999999998</v>
      </c>
      <c r="EG207" s="109">
        <f>EI205*EG213*500</f>
        <v>4.8199999999999994</v>
      </c>
      <c r="EH207" s="96"/>
      <c r="EI207" s="125"/>
      <c r="EJ207" s="96"/>
      <c r="EK207" s="96"/>
      <c r="EL207" s="96"/>
      <c r="EM207" s="130"/>
      <c r="EN207" s="6"/>
      <c r="EO207" s="129"/>
      <c r="EP207" s="184"/>
      <c r="EQ207" s="119" t="s">
        <v>93</v>
      </c>
      <c r="ER207" s="110">
        <f>EY205*ER213*500</f>
        <v>4</v>
      </c>
      <c r="ES207" s="105">
        <f>EY205*ES213*500</f>
        <v>27</v>
      </c>
      <c r="ET207" s="105">
        <f>EY205*ET213*500</f>
        <v>116</v>
      </c>
      <c r="EU207" s="96">
        <f>EY205*EU213*500</f>
        <v>70.5</v>
      </c>
      <c r="EV207" s="96">
        <f>EY205*EV213*500</f>
        <v>27.5</v>
      </c>
      <c r="EW207" s="109">
        <f>EY205*EW213*500</f>
        <v>5</v>
      </c>
      <c r="EX207" s="96"/>
      <c r="EY207" s="125"/>
      <c r="EZ207" s="96"/>
      <c r="FA207" s="96"/>
      <c r="FB207" s="96"/>
      <c r="FC207" s="130"/>
      <c r="FD207" s="6"/>
      <c r="FE207" s="6"/>
      <c r="FF207" s="6"/>
      <c r="FG207" s="6"/>
      <c r="FH207" s="7"/>
      <c r="FJ207" s="100"/>
      <c r="FK207" s="89"/>
      <c r="FL207" s="89">
        <v>2120</v>
      </c>
      <c r="FM207" s="89">
        <v>375000</v>
      </c>
      <c r="FN207" s="145">
        <f t="shared" si="30"/>
        <v>241.44000000000005</v>
      </c>
      <c r="FO207" s="145">
        <f t="shared" si="31"/>
        <v>58293.27360000003</v>
      </c>
      <c r="FP207" s="89">
        <f t="shared" si="27"/>
        <v>-80982.900000000023</v>
      </c>
      <c r="FQ207" s="89">
        <f t="shared" si="28"/>
        <v>6558230092.4100037</v>
      </c>
      <c r="FR207" s="89">
        <f t="shared" si="29"/>
        <v>-19552511.376000009</v>
      </c>
      <c r="FS207" s="89"/>
      <c r="FT207" s="89"/>
      <c r="FU207" s="89"/>
      <c r="FV207" s="139"/>
      <c r="FW207" s="139"/>
      <c r="FX207" s="139"/>
      <c r="FY207" s="139"/>
      <c r="GA207" s="139"/>
      <c r="GB207" s="139"/>
      <c r="GS207" s="139">
        <v>182</v>
      </c>
      <c r="GT207" s="139">
        <v>486533.41142329929</v>
      </c>
      <c r="GU207" s="139">
        <v>39466.588576700713</v>
      </c>
      <c r="GV207" s="139">
        <v>0.27085921695156345</v>
      </c>
      <c r="HM207" s="139">
        <v>182</v>
      </c>
      <c r="HN207" s="139">
        <v>454671.11488492455</v>
      </c>
      <c r="HO207" s="139">
        <v>25328.885115075449</v>
      </c>
      <c r="HP207" s="139">
        <v>0.18868392340103454</v>
      </c>
      <c r="HW207" s="139">
        <v>182</v>
      </c>
      <c r="HX207" s="139">
        <v>487899.02588464774</v>
      </c>
      <c r="HY207" s="139">
        <v>171100.97411535226</v>
      </c>
      <c r="HZ207" s="139">
        <v>1.0213811207172989</v>
      </c>
      <c r="JK207" s="139">
        <v>182</v>
      </c>
      <c r="JL207" s="139">
        <v>449562.89722100354</v>
      </c>
      <c r="JM207" s="139">
        <v>39437.102778996457</v>
      </c>
      <c r="JN207" s="139">
        <v>0.28829447590403945</v>
      </c>
    </row>
    <row r="208" spans="2:274">
      <c r="B208" s="26">
        <v>347000</v>
      </c>
      <c r="C208" s="6">
        <v>3</v>
      </c>
      <c r="D208" s="6">
        <v>1</v>
      </c>
      <c r="E208" s="6">
        <v>1010</v>
      </c>
      <c r="F208" s="6">
        <v>7200</v>
      </c>
      <c r="G208" s="27">
        <v>7</v>
      </c>
      <c r="I208" s="55">
        <v>375000</v>
      </c>
      <c r="J208" s="6">
        <v>4</v>
      </c>
      <c r="K208" s="6">
        <v>2</v>
      </c>
      <c r="L208" s="6">
        <v>1240</v>
      </c>
      <c r="M208" s="6">
        <v>3000</v>
      </c>
      <c r="N208" s="27">
        <v>7</v>
      </c>
      <c r="P208" s="26">
        <v>394950</v>
      </c>
      <c r="Q208" s="57">
        <v>3</v>
      </c>
      <c r="R208" s="6">
        <v>2</v>
      </c>
      <c r="S208" s="6">
        <v>2050</v>
      </c>
      <c r="T208" s="6">
        <v>8172</v>
      </c>
      <c r="U208" s="27">
        <v>8</v>
      </c>
      <c r="W208" s="38">
        <v>550500</v>
      </c>
      <c r="X208" s="34">
        <v>2</v>
      </c>
      <c r="Y208" s="59">
        <v>1</v>
      </c>
      <c r="Z208" s="34">
        <v>930</v>
      </c>
      <c r="AA208" s="34">
        <v>7400</v>
      </c>
      <c r="AB208" s="39">
        <v>7</v>
      </c>
      <c r="AD208" s="38">
        <v>404500</v>
      </c>
      <c r="AE208" s="34">
        <v>2</v>
      </c>
      <c r="AF208" s="34">
        <v>1</v>
      </c>
      <c r="AG208" s="34">
        <v>800</v>
      </c>
      <c r="AH208" s="34">
        <v>5080</v>
      </c>
      <c r="AI208" s="62">
        <v>7</v>
      </c>
      <c r="AK208" s="38">
        <v>512031</v>
      </c>
      <c r="AL208" s="34">
        <v>3</v>
      </c>
      <c r="AM208" s="34">
        <v>1</v>
      </c>
      <c r="AN208" s="59">
        <v>1540</v>
      </c>
      <c r="AO208" s="34">
        <v>3000</v>
      </c>
      <c r="AP208" s="39">
        <v>7</v>
      </c>
      <c r="AS208" s="38">
        <v>453500</v>
      </c>
      <c r="AT208" s="34">
        <v>4</v>
      </c>
      <c r="AU208" s="34">
        <v>1</v>
      </c>
      <c r="AV208" s="34">
        <v>2000</v>
      </c>
      <c r="AW208" s="59">
        <v>6032</v>
      </c>
      <c r="AX208" s="39">
        <v>7</v>
      </c>
      <c r="BN208" s="38">
        <v>369950</v>
      </c>
      <c r="BO208" s="34">
        <v>3</v>
      </c>
      <c r="BP208" s="59">
        <v>1</v>
      </c>
      <c r="BQ208" s="34">
        <v>1110</v>
      </c>
      <c r="BR208" s="34">
        <v>7603</v>
      </c>
      <c r="BS208" s="39">
        <v>7</v>
      </c>
      <c r="BU208" s="38">
        <v>369950</v>
      </c>
      <c r="BV208" s="34">
        <v>3</v>
      </c>
      <c r="BW208" s="59">
        <v>1</v>
      </c>
      <c r="BX208" s="34">
        <v>1110</v>
      </c>
      <c r="BY208" s="34">
        <v>7603</v>
      </c>
      <c r="BZ208" s="39">
        <v>7</v>
      </c>
      <c r="CJ208" s="5"/>
      <c r="CK208" s="6"/>
      <c r="CL208" s="6"/>
      <c r="CM208" s="139" t="s">
        <v>111</v>
      </c>
      <c r="CN208" s="139">
        <v>16569500</v>
      </c>
      <c r="CO208" s="83"/>
      <c r="CP208" s="83"/>
      <c r="CQ208" s="83"/>
      <c r="CR208" s="6"/>
      <c r="CS208" s="139" t="s">
        <v>111</v>
      </c>
      <c r="CT208" s="139">
        <v>68206</v>
      </c>
      <c r="CU208" s="6"/>
      <c r="CV208" s="6"/>
      <c r="CW208" s="6"/>
      <c r="CX208" s="6"/>
      <c r="CY208" s="6"/>
      <c r="CZ208" s="7"/>
      <c r="DI208" s="5"/>
      <c r="DJ208" s="6"/>
      <c r="DK208" s="6"/>
      <c r="DL208" s="5"/>
      <c r="DM208" s="184"/>
      <c r="DN208" s="86"/>
      <c r="DO208" s="136">
        <f>SUM(DO205-DO207)^2/DO207</f>
        <v>0.25965665236051499</v>
      </c>
      <c r="DP208" s="136">
        <f>SUM(DP205-DP207)^2/DP207</f>
        <v>0.16804979253112035</v>
      </c>
      <c r="DQ208" s="136">
        <f>SUM(DQ205-DQ207)^2/DQ207</f>
        <v>7.6923076923076927E-2</v>
      </c>
      <c r="DR208" s="6"/>
      <c r="DS208" s="99"/>
      <c r="DT208" s="96"/>
      <c r="DU208" s="29" t="s">
        <v>95</v>
      </c>
      <c r="DV208" s="6">
        <f>(3-1)*(3-1)</f>
        <v>4</v>
      </c>
      <c r="DW208" s="7"/>
      <c r="DX208" s="6"/>
      <c r="DY208" s="129"/>
      <c r="DZ208" s="184"/>
      <c r="EA208" s="118"/>
      <c r="EB208" s="110">
        <f>SUM(EB205-EB207)^2/EB207</f>
        <v>3.8559999999999999</v>
      </c>
      <c r="EC208" s="105">
        <f>SUM(EC205-EC207)^2/EC207</f>
        <v>13.910587982173045</v>
      </c>
      <c r="ED208" s="105">
        <f>SUM(ED205-ED207)^2/ED207</f>
        <v>5.9636480183144993</v>
      </c>
      <c r="EE208" s="105">
        <f t="shared" ref="EE208:EG208" si="36">SUM(EE205-EE207)^2/EE207</f>
        <v>9.975831258644547</v>
      </c>
      <c r="EF208" s="105">
        <f t="shared" si="36"/>
        <v>12.896269332327428</v>
      </c>
      <c r="EG208" s="137">
        <f t="shared" si="36"/>
        <v>3.6249792531120346</v>
      </c>
      <c r="EH208" s="96"/>
      <c r="EI208" s="125"/>
      <c r="EJ208" s="96"/>
      <c r="EK208" s="29" t="s">
        <v>95</v>
      </c>
      <c r="EL208" s="96">
        <v>10</v>
      </c>
      <c r="EM208" s="130"/>
      <c r="EN208" s="6"/>
      <c r="EO208" s="129"/>
      <c r="EP208" s="184"/>
      <c r="EQ208" s="118"/>
      <c r="ER208" s="110">
        <f>SUM(ER205-ER207)^2/ER207</f>
        <v>2.25</v>
      </c>
      <c r="ES208" s="105">
        <f>SUM(ES205-ES207)^2/ES207</f>
        <v>0</v>
      </c>
      <c r="ET208" s="105">
        <f>SUM(ET205-ET207)^2/ET207</f>
        <v>0.69827586206896552</v>
      </c>
      <c r="EU208" s="105">
        <f t="shared" ref="EU208" si="37">SUM(EU205-EU207)^2/EU207</f>
        <v>3.1914893617021274E-2</v>
      </c>
      <c r="EV208" s="105">
        <f t="shared" ref="EV208" si="38">SUM(EV205-EV207)^2/EV207</f>
        <v>0.73636363636363633</v>
      </c>
      <c r="EW208" s="137">
        <f t="shared" ref="EW208" si="39">SUM(EW205-EW207)^2/EW207</f>
        <v>1.8</v>
      </c>
      <c r="EX208" s="96"/>
      <c r="EY208" s="125"/>
      <c r="EZ208" s="96"/>
      <c r="FA208" s="29" t="s">
        <v>95</v>
      </c>
      <c r="FB208" s="96">
        <v>10</v>
      </c>
      <c r="FC208" s="130"/>
      <c r="FD208" s="6"/>
      <c r="FE208" s="6"/>
      <c r="FF208" s="6"/>
      <c r="FG208" s="6"/>
      <c r="FH208" s="7"/>
      <c r="FJ208" s="100"/>
      <c r="FK208" s="89"/>
      <c r="FL208" s="89">
        <v>1240</v>
      </c>
      <c r="FM208" s="89">
        <v>375000</v>
      </c>
      <c r="FN208" s="145">
        <f t="shared" si="30"/>
        <v>-638.55999999999995</v>
      </c>
      <c r="FO208" s="145">
        <f t="shared" si="31"/>
        <v>407758.87359999993</v>
      </c>
      <c r="FP208" s="89">
        <f t="shared" si="27"/>
        <v>-80982.900000000023</v>
      </c>
      <c r="FQ208" s="89">
        <f t="shared" si="28"/>
        <v>6558230092.4100037</v>
      </c>
      <c r="FR208" s="89">
        <f t="shared" si="29"/>
        <v>51712440.624000013</v>
      </c>
      <c r="FS208" s="89"/>
      <c r="FT208" s="89"/>
      <c r="FU208" s="89"/>
      <c r="FV208" s="139"/>
      <c r="FW208" s="139"/>
      <c r="FX208" s="139"/>
      <c r="FY208" s="139"/>
      <c r="GA208" s="139"/>
      <c r="GB208" s="139"/>
      <c r="GS208" s="139">
        <v>183</v>
      </c>
      <c r="GT208" s="139">
        <v>713138.53093348094</v>
      </c>
      <c r="GU208" s="139">
        <v>-183138.53093348094</v>
      </c>
      <c r="GV208" s="139">
        <v>-1.2568798285136489</v>
      </c>
      <c r="HM208" s="139">
        <v>183</v>
      </c>
      <c r="HN208" s="139">
        <v>469560.9728350357</v>
      </c>
      <c r="HO208" s="139">
        <v>20439.027164964296</v>
      </c>
      <c r="HP208" s="139">
        <v>0.15225762280750507</v>
      </c>
      <c r="HW208" s="139">
        <v>183</v>
      </c>
      <c r="HX208" s="139">
        <v>409377.13752847299</v>
      </c>
      <c r="HY208" s="139">
        <v>250572.86247152701</v>
      </c>
      <c r="HZ208" s="139">
        <v>1.4957857044108211</v>
      </c>
      <c r="JK208" s="139">
        <v>183</v>
      </c>
      <c r="JL208" s="139">
        <v>439006.13093837444</v>
      </c>
      <c r="JM208" s="139">
        <v>50993.869061625563</v>
      </c>
      <c r="JN208" s="139">
        <v>0.37277714942260398</v>
      </c>
    </row>
    <row r="209" spans="2:274">
      <c r="B209" s="26">
        <v>264950</v>
      </c>
      <c r="C209" s="6">
        <v>2</v>
      </c>
      <c r="D209" s="6">
        <v>1</v>
      </c>
      <c r="E209" s="6">
        <v>770</v>
      </c>
      <c r="F209" s="6">
        <v>7434</v>
      </c>
      <c r="G209" s="27">
        <v>6</v>
      </c>
      <c r="I209" s="55">
        <v>375000</v>
      </c>
      <c r="J209" s="6">
        <v>4</v>
      </c>
      <c r="K209" s="6">
        <v>2</v>
      </c>
      <c r="L209" s="6">
        <v>2800</v>
      </c>
      <c r="M209" s="6">
        <v>5000</v>
      </c>
      <c r="N209" s="27">
        <v>9</v>
      </c>
      <c r="P209" s="26">
        <v>398000</v>
      </c>
      <c r="Q209" s="57">
        <v>3</v>
      </c>
      <c r="R209" s="6">
        <v>1</v>
      </c>
      <c r="S209" s="6">
        <v>1480</v>
      </c>
      <c r="T209" s="6">
        <v>6550</v>
      </c>
      <c r="U209" s="27">
        <v>6</v>
      </c>
      <c r="W209" s="38">
        <v>554000</v>
      </c>
      <c r="X209" s="34">
        <v>3</v>
      </c>
      <c r="Y209" s="59">
        <v>1</v>
      </c>
      <c r="Z209" s="34">
        <v>1760</v>
      </c>
      <c r="AA209" s="34">
        <v>10780</v>
      </c>
      <c r="AB209" s="39">
        <v>8</v>
      </c>
      <c r="AD209" s="38">
        <v>405000</v>
      </c>
      <c r="AE209" s="34">
        <v>3</v>
      </c>
      <c r="AF209" s="34">
        <v>1</v>
      </c>
      <c r="AG209" s="34">
        <v>1280</v>
      </c>
      <c r="AH209" s="34">
        <v>9600</v>
      </c>
      <c r="AI209" s="62">
        <v>7</v>
      </c>
      <c r="AK209" s="38">
        <v>376000</v>
      </c>
      <c r="AL209" s="34">
        <v>3</v>
      </c>
      <c r="AM209" s="34">
        <v>2</v>
      </c>
      <c r="AN209" s="59">
        <v>1540</v>
      </c>
      <c r="AO209" s="34">
        <v>1827</v>
      </c>
      <c r="AP209" s="39">
        <v>8</v>
      </c>
      <c r="AS209" s="38">
        <v>939000</v>
      </c>
      <c r="AT209" s="34">
        <v>4</v>
      </c>
      <c r="AU209" s="34">
        <v>3</v>
      </c>
      <c r="AV209" s="34">
        <v>3640</v>
      </c>
      <c r="AW209" s="59">
        <v>6049</v>
      </c>
      <c r="AX209" s="39">
        <v>9</v>
      </c>
      <c r="BN209" s="38">
        <v>370000</v>
      </c>
      <c r="BO209" s="34">
        <v>2</v>
      </c>
      <c r="BP209" s="59">
        <v>1</v>
      </c>
      <c r="BQ209" s="34">
        <v>750</v>
      </c>
      <c r="BR209" s="34">
        <v>2020</v>
      </c>
      <c r="BS209" s="39">
        <v>7</v>
      </c>
      <c r="BU209" s="38">
        <v>370000</v>
      </c>
      <c r="BV209" s="34">
        <v>2</v>
      </c>
      <c r="BW209" s="59">
        <v>1</v>
      </c>
      <c r="BX209" s="34">
        <v>750</v>
      </c>
      <c r="BY209" s="34">
        <v>2020</v>
      </c>
      <c r="BZ209" s="39">
        <v>7</v>
      </c>
      <c r="CJ209" s="5"/>
      <c r="CK209" s="6"/>
      <c r="CL209" s="6"/>
      <c r="CM209" s="139" t="s">
        <v>112</v>
      </c>
      <c r="CN209" s="139">
        <v>54</v>
      </c>
      <c r="CO209" s="83"/>
      <c r="CP209" s="83"/>
      <c r="CQ209" s="83"/>
      <c r="CR209" s="6"/>
      <c r="CS209" s="139" t="s">
        <v>112</v>
      </c>
      <c r="CT209" s="139">
        <v>54</v>
      </c>
      <c r="CU209" s="6"/>
      <c r="CV209" s="6"/>
      <c r="CW209" s="6"/>
      <c r="CX209" s="6"/>
      <c r="CY209" s="6"/>
      <c r="CZ209" s="7"/>
      <c r="DI209" s="5"/>
      <c r="DJ209" s="6"/>
      <c r="DK209" s="6"/>
      <c r="DL209" s="5"/>
      <c r="DM209" s="184"/>
      <c r="DN209" s="101">
        <v>4</v>
      </c>
      <c r="DO209" s="97">
        <v>47</v>
      </c>
      <c r="DP209" s="97">
        <v>110</v>
      </c>
      <c r="DQ209" s="97">
        <v>14</v>
      </c>
      <c r="DR209" s="57"/>
      <c r="DS209" s="103">
        <f>SUM(DO209:DQ209)/500</f>
        <v>0.34200000000000003</v>
      </c>
      <c r="DT209" s="96"/>
      <c r="DU209" s="6"/>
      <c r="DV209" s="6"/>
      <c r="DW209" s="7"/>
      <c r="DX209" s="6"/>
      <c r="DY209" s="129"/>
      <c r="DZ209" s="184"/>
      <c r="EA209" s="120">
        <v>3</v>
      </c>
      <c r="EB209" s="111">
        <v>0</v>
      </c>
      <c r="EC209" s="97">
        <v>0</v>
      </c>
      <c r="ED209" s="97">
        <v>5</v>
      </c>
      <c r="EE209" s="97">
        <v>11</v>
      </c>
      <c r="EF209" s="97">
        <v>9</v>
      </c>
      <c r="EG209" s="112">
        <v>1</v>
      </c>
      <c r="EH209" s="97"/>
      <c r="EI209" s="124">
        <f>SUM(EB209:EG209)/500</f>
        <v>5.1999999999999998E-2</v>
      </c>
      <c r="EJ209" s="96"/>
      <c r="EK209" s="96"/>
      <c r="EL209" s="96"/>
      <c r="EM209" s="130"/>
      <c r="EN209" s="6"/>
      <c r="EO209" s="129"/>
      <c r="EP209" s="184"/>
      <c r="EQ209" s="120">
        <v>4</v>
      </c>
      <c r="ER209" s="111">
        <v>1</v>
      </c>
      <c r="ES209" s="97">
        <v>10</v>
      </c>
      <c r="ET209" s="97">
        <v>65</v>
      </c>
      <c r="EU209" s="97">
        <v>57</v>
      </c>
      <c r="EV209" s="97">
        <v>30</v>
      </c>
      <c r="EW209" s="112">
        <v>8</v>
      </c>
      <c r="EX209" s="97"/>
      <c r="EY209" s="124">
        <f>SUM(ER209:EW209)/500</f>
        <v>0.34200000000000003</v>
      </c>
      <c r="EZ209" s="96"/>
      <c r="FA209" s="96"/>
      <c r="FB209" s="96"/>
      <c r="FC209" s="130"/>
      <c r="FD209" s="6"/>
      <c r="FE209" s="6"/>
      <c r="FF209" s="6"/>
      <c r="FG209" s="6"/>
      <c r="FH209" s="7"/>
      <c r="FJ209" s="100"/>
      <c r="FK209" s="89"/>
      <c r="FL209" s="89">
        <v>2800</v>
      </c>
      <c r="FM209" s="89">
        <v>375000</v>
      </c>
      <c r="FN209" s="145">
        <f t="shared" si="30"/>
        <v>921.44</v>
      </c>
      <c r="FO209" s="145">
        <f t="shared" si="31"/>
        <v>849051.6736000001</v>
      </c>
      <c r="FP209" s="89">
        <f t="shared" si="27"/>
        <v>-80982.900000000023</v>
      </c>
      <c r="FQ209" s="89">
        <f t="shared" si="28"/>
        <v>6558230092.4100037</v>
      </c>
      <c r="FR209" s="89">
        <f t="shared" si="29"/>
        <v>-74620883.376000032</v>
      </c>
      <c r="FS209" s="89"/>
      <c r="FT209" s="89"/>
      <c r="FU209" s="89"/>
      <c r="FV209" s="139"/>
      <c r="FW209" s="139"/>
      <c r="FX209" s="139"/>
      <c r="FY209" s="139"/>
      <c r="GA209" s="139"/>
      <c r="GB209" s="139"/>
      <c r="GS209" s="139">
        <v>184</v>
      </c>
      <c r="GT209" s="139">
        <v>431359.99102082028</v>
      </c>
      <c r="GU209" s="139">
        <v>108640.00897917972</v>
      </c>
      <c r="GV209" s="139">
        <v>0.74559643543864107</v>
      </c>
      <c r="HM209" s="139">
        <v>184</v>
      </c>
      <c r="HN209" s="139">
        <v>456160.10067993571</v>
      </c>
      <c r="HO209" s="139">
        <v>38839.899320064287</v>
      </c>
      <c r="HP209" s="139">
        <v>0.28933230005647148</v>
      </c>
      <c r="HW209" s="139">
        <v>184</v>
      </c>
      <c r="HX209" s="139">
        <v>556605.67819630064</v>
      </c>
      <c r="HY209" s="139">
        <v>103394.32180369936</v>
      </c>
      <c r="HZ209" s="139">
        <v>0.61720869109997634</v>
      </c>
      <c r="JK209" s="139">
        <v>184</v>
      </c>
      <c r="JL209" s="139">
        <v>465398.0466449472</v>
      </c>
      <c r="JM209" s="139">
        <v>32601.953355052799</v>
      </c>
      <c r="JN209" s="139">
        <v>0.23832792963048538</v>
      </c>
    </row>
    <row r="210" spans="2:274">
      <c r="B210" s="26">
        <v>430000</v>
      </c>
      <c r="C210" s="6">
        <v>3</v>
      </c>
      <c r="D210" s="6">
        <v>2</v>
      </c>
      <c r="E210" s="6">
        <v>1540</v>
      </c>
      <c r="F210" s="6">
        <v>6000</v>
      </c>
      <c r="G210" s="27">
        <v>6</v>
      </c>
      <c r="I210" s="55">
        <v>375000</v>
      </c>
      <c r="J210" s="6">
        <v>4</v>
      </c>
      <c r="K210" s="6">
        <v>1</v>
      </c>
      <c r="L210" s="6">
        <v>1770</v>
      </c>
      <c r="M210" s="6">
        <v>6650</v>
      </c>
      <c r="N210" s="27">
        <v>7</v>
      </c>
      <c r="P210" s="26">
        <v>399950</v>
      </c>
      <c r="Q210" s="57">
        <v>3</v>
      </c>
      <c r="R210" s="6">
        <v>1</v>
      </c>
      <c r="S210" s="6">
        <v>1720</v>
      </c>
      <c r="T210" s="6">
        <v>8910</v>
      </c>
      <c r="U210" s="27">
        <v>7</v>
      </c>
      <c r="W210" s="38">
        <v>556000</v>
      </c>
      <c r="X210" s="34">
        <v>3</v>
      </c>
      <c r="Y210" s="59">
        <v>1</v>
      </c>
      <c r="Z210" s="34">
        <v>1800</v>
      </c>
      <c r="AA210" s="34">
        <v>4005</v>
      </c>
      <c r="AB210" s="39">
        <v>7</v>
      </c>
      <c r="AD210" s="38">
        <v>410000</v>
      </c>
      <c r="AE210" s="34">
        <v>2</v>
      </c>
      <c r="AF210" s="34">
        <v>1</v>
      </c>
      <c r="AG210" s="34">
        <v>1180</v>
      </c>
      <c r="AH210" s="34">
        <v>1034</v>
      </c>
      <c r="AI210" s="62">
        <v>7</v>
      </c>
      <c r="AK210" s="38">
        <v>549000</v>
      </c>
      <c r="AL210" s="34">
        <v>3</v>
      </c>
      <c r="AM210" s="34">
        <v>1</v>
      </c>
      <c r="AN210" s="59">
        <v>1540</v>
      </c>
      <c r="AO210" s="34">
        <v>1044</v>
      </c>
      <c r="AP210" s="39">
        <v>8</v>
      </c>
      <c r="AS210" s="38">
        <v>158000</v>
      </c>
      <c r="AT210" s="34">
        <v>3</v>
      </c>
      <c r="AU210" s="34">
        <v>2</v>
      </c>
      <c r="AV210" s="34">
        <v>1090</v>
      </c>
      <c r="AW210" s="59">
        <v>6090</v>
      </c>
      <c r="AX210" s="39">
        <v>7</v>
      </c>
      <c r="BN210" s="38">
        <v>375000</v>
      </c>
      <c r="BO210" s="34">
        <v>2</v>
      </c>
      <c r="BP210" s="59">
        <v>1</v>
      </c>
      <c r="BQ210" s="34">
        <v>1840</v>
      </c>
      <c r="BR210" s="34">
        <v>81892</v>
      </c>
      <c r="BS210" s="39">
        <v>6</v>
      </c>
      <c r="BU210" s="38">
        <v>375000</v>
      </c>
      <c r="BV210" s="34">
        <v>2</v>
      </c>
      <c r="BW210" s="59">
        <v>1</v>
      </c>
      <c r="BX210" s="34">
        <v>1840</v>
      </c>
      <c r="BY210" s="34">
        <v>81892</v>
      </c>
      <c r="BZ210" s="39">
        <v>6</v>
      </c>
      <c r="CJ210" s="5"/>
      <c r="CK210" s="6"/>
      <c r="CL210" s="6"/>
      <c r="CM210" s="139" t="s">
        <v>99</v>
      </c>
      <c r="CN210" s="139">
        <v>35101.269787670484</v>
      </c>
      <c r="CO210" s="83"/>
      <c r="CP210" s="83"/>
      <c r="CQ210" s="83"/>
      <c r="CR210" s="6"/>
      <c r="CS210" s="139" t="s">
        <v>99</v>
      </c>
      <c r="CT210" s="139">
        <v>117.25660489775696</v>
      </c>
      <c r="CU210" s="6"/>
      <c r="CV210" s="6"/>
      <c r="CW210" s="6"/>
      <c r="CX210" s="6"/>
      <c r="CY210" s="6"/>
      <c r="CZ210" s="7"/>
      <c r="DI210" s="5"/>
      <c r="DJ210" s="6"/>
      <c r="DK210" s="6"/>
      <c r="DL210" s="5"/>
      <c r="DM210" s="184"/>
      <c r="DN210" s="86"/>
      <c r="DO210" s="6"/>
      <c r="DP210" s="6"/>
      <c r="DQ210" s="6"/>
      <c r="DR210" s="6"/>
      <c r="DS210" s="89"/>
      <c r="DT210" s="96"/>
      <c r="DU210" s="6"/>
      <c r="DV210" s="6"/>
      <c r="DW210" s="7"/>
      <c r="DX210" s="6"/>
      <c r="DY210" s="129"/>
      <c r="DZ210" s="184"/>
      <c r="EA210" s="118"/>
      <c r="EB210" s="108"/>
      <c r="EC210" s="96"/>
      <c r="ED210" s="96"/>
      <c r="EE210" s="96"/>
      <c r="EF210" s="96"/>
      <c r="EG210" s="109"/>
      <c r="EH210" s="96"/>
      <c r="EI210" s="125"/>
      <c r="EJ210" s="96"/>
      <c r="EK210" s="96"/>
      <c r="EL210" s="96"/>
      <c r="EM210" s="130"/>
      <c r="EN210" s="6"/>
      <c r="EO210" s="129"/>
      <c r="EP210" s="184"/>
      <c r="EQ210" s="118"/>
      <c r="ER210" s="108"/>
      <c r="ES210" s="96"/>
      <c r="ET210" s="96"/>
      <c r="EU210" s="96"/>
      <c r="EV210" s="96"/>
      <c r="EW210" s="109"/>
      <c r="EX210" s="96"/>
      <c r="EY210" s="125"/>
      <c r="EZ210" s="96"/>
      <c r="FA210" s="96"/>
      <c r="FB210" s="96"/>
      <c r="FC210" s="130"/>
      <c r="FD210" s="6"/>
      <c r="FE210" s="6"/>
      <c r="FF210" s="6"/>
      <c r="FG210" s="6"/>
      <c r="FH210" s="7"/>
      <c r="FJ210" s="100"/>
      <c r="FK210" s="89"/>
      <c r="FL210" s="89">
        <v>1770</v>
      </c>
      <c r="FM210" s="89">
        <v>375000</v>
      </c>
      <c r="FN210" s="145">
        <f t="shared" si="30"/>
        <v>-108.55999999999995</v>
      </c>
      <c r="FO210" s="145">
        <f t="shared" si="31"/>
        <v>11785.273599999988</v>
      </c>
      <c r="FP210" s="89">
        <f t="shared" si="27"/>
        <v>-80982.900000000023</v>
      </c>
      <c r="FQ210" s="89">
        <f t="shared" si="28"/>
        <v>6558230092.4100037</v>
      </c>
      <c r="FR210" s="89">
        <f t="shared" si="29"/>
        <v>8791503.623999998</v>
      </c>
      <c r="FS210" s="89"/>
      <c r="FT210" s="89"/>
      <c r="FU210" s="89"/>
      <c r="FV210" s="139"/>
      <c r="FW210" s="139"/>
      <c r="FX210" s="139"/>
      <c r="FY210" s="139"/>
      <c r="GA210" s="139"/>
      <c r="GB210" s="139"/>
      <c r="GS210" s="139">
        <v>185</v>
      </c>
      <c r="GT210" s="139">
        <v>401802.80151949223</v>
      </c>
      <c r="GU210" s="139">
        <v>145197.19848050777</v>
      </c>
      <c r="GV210" s="139">
        <v>0.99648844509475909</v>
      </c>
      <c r="HM210" s="139">
        <v>185</v>
      </c>
      <c r="HN210" s="139">
        <v>475516.91601508018</v>
      </c>
      <c r="HO210" s="139">
        <v>24433.083984919824</v>
      </c>
      <c r="HP210" s="139">
        <v>0.18201078042387905</v>
      </c>
      <c r="HW210" s="139">
        <v>185</v>
      </c>
      <c r="HX210" s="139">
        <v>566420.91424082243</v>
      </c>
      <c r="HY210" s="139">
        <v>103579.08575917757</v>
      </c>
      <c r="HZ210" s="139">
        <v>0.61831163289729929</v>
      </c>
      <c r="JK210" s="139">
        <v>185</v>
      </c>
      <c r="JL210" s="139">
        <v>443228.83745142608</v>
      </c>
      <c r="JM210" s="139">
        <v>56721.162548573921</v>
      </c>
      <c r="JN210" s="139">
        <v>0.41464500881940963</v>
      </c>
    </row>
    <row r="211" spans="2:274">
      <c r="B211" s="26">
        <v>806000</v>
      </c>
      <c r="C211" s="6">
        <v>4</v>
      </c>
      <c r="D211" s="6">
        <v>2</v>
      </c>
      <c r="E211" s="6">
        <v>2500</v>
      </c>
      <c r="F211" s="6">
        <v>206474</v>
      </c>
      <c r="G211" s="27">
        <v>10</v>
      </c>
      <c r="I211" s="55">
        <v>376000</v>
      </c>
      <c r="J211" s="6">
        <v>3</v>
      </c>
      <c r="K211" s="6">
        <v>2</v>
      </c>
      <c r="L211" s="6">
        <v>1540</v>
      </c>
      <c r="M211" s="6">
        <v>1827</v>
      </c>
      <c r="N211" s="27">
        <v>8</v>
      </c>
      <c r="P211" s="26">
        <v>400000</v>
      </c>
      <c r="Q211" s="57">
        <v>3</v>
      </c>
      <c r="R211" s="6">
        <v>2</v>
      </c>
      <c r="S211" s="6">
        <v>1170</v>
      </c>
      <c r="T211" s="6">
        <v>3868</v>
      </c>
      <c r="U211" s="27">
        <v>7</v>
      </c>
      <c r="W211" s="38">
        <v>567500</v>
      </c>
      <c r="X211" s="34">
        <v>3</v>
      </c>
      <c r="Y211" s="59">
        <v>1</v>
      </c>
      <c r="Z211" s="34">
        <v>2570</v>
      </c>
      <c r="AA211" s="34">
        <v>14033</v>
      </c>
      <c r="AB211" s="39">
        <v>8</v>
      </c>
      <c r="AD211" s="38">
        <v>410000</v>
      </c>
      <c r="AE211" s="34">
        <v>3</v>
      </c>
      <c r="AF211" s="34">
        <v>1</v>
      </c>
      <c r="AG211" s="34">
        <v>1640</v>
      </c>
      <c r="AH211" s="34">
        <v>17583</v>
      </c>
      <c r="AI211" s="62">
        <v>7</v>
      </c>
      <c r="AK211" s="38">
        <v>313000</v>
      </c>
      <c r="AL211" s="34">
        <v>3</v>
      </c>
      <c r="AM211" s="34">
        <v>1</v>
      </c>
      <c r="AN211" s="59">
        <v>1550</v>
      </c>
      <c r="AO211" s="34">
        <v>7260</v>
      </c>
      <c r="AP211" s="39">
        <v>6</v>
      </c>
      <c r="AS211" s="38">
        <v>225000</v>
      </c>
      <c r="AT211" s="34">
        <v>3</v>
      </c>
      <c r="AU211" s="34">
        <v>1</v>
      </c>
      <c r="AV211" s="34">
        <v>900</v>
      </c>
      <c r="AW211" s="59">
        <v>6099</v>
      </c>
      <c r="AX211" s="39">
        <v>6</v>
      </c>
      <c r="BN211" s="38">
        <v>375000</v>
      </c>
      <c r="BO211" s="34">
        <v>2</v>
      </c>
      <c r="BP211" s="59">
        <v>1</v>
      </c>
      <c r="BQ211" s="34">
        <v>1160</v>
      </c>
      <c r="BR211" s="34">
        <v>1648</v>
      </c>
      <c r="BS211" s="39">
        <v>7</v>
      </c>
      <c r="BU211" s="38">
        <v>375000</v>
      </c>
      <c r="BV211" s="34">
        <v>2</v>
      </c>
      <c r="BW211" s="59">
        <v>1</v>
      </c>
      <c r="BX211" s="34">
        <v>1160</v>
      </c>
      <c r="BY211" s="34">
        <v>1648</v>
      </c>
      <c r="BZ211" s="39">
        <v>7</v>
      </c>
      <c r="CJ211" s="5"/>
      <c r="CK211" s="6"/>
      <c r="CL211" s="6"/>
      <c r="CM211" s="6"/>
      <c r="CN211" s="6"/>
      <c r="CO211" s="83"/>
      <c r="CP211" s="83"/>
      <c r="CQ211" s="83"/>
      <c r="CR211" s="6"/>
      <c r="CS211" s="6"/>
      <c r="CT211" s="6"/>
      <c r="CU211" s="6"/>
      <c r="CV211" s="6"/>
      <c r="CW211" s="6"/>
      <c r="CX211" s="6"/>
      <c r="CY211" s="6"/>
      <c r="CZ211" s="7"/>
      <c r="DI211" s="5"/>
      <c r="DJ211" s="6"/>
      <c r="DK211" s="6"/>
      <c r="DL211" s="5"/>
      <c r="DM211" s="184"/>
      <c r="DN211" s="98" t="s">
        <v>93</v>
      </c>
      <c r="DO211" s="96">
        <f>DS209*DO213*500</f>
        <v>79.686000000000007</v>
      </c>
      <c r="DP211" s="96">
        <f>DS209*DP213*500</f>
        <v>82.422000000000011</v>
      </c>
      <c r="DQ211" s="96">
        <f>DS209*DQ213*500</f>
        <v>8.8920000000000012</v>
      </c>
      <c r="DR211" s="6"/>
      <c r="DS211" s="99"/>
      <c r="DT211" s="96"/>
      <c r="DU211" s="6"/>
      <c r="DV211" s="6"/>
      <c r="DW211" s="7"/>
      <c r="DX211" s="6"/>
      <c r="DY211" s="129"/>
      <c r="DZ211" s="184"/>
      <c r="EA211" s="119" t="s">
        <v>93</v>
      </c>
      <c r="EB211" s="108">
        <f>EI209*EB213*500</f>
        <v>0.41599999999999998</v>
      </c>
      <c r="EC211" s="96">
        <f>EI209*EC213*500</f>
        <v>2.8079999999999998</v>
      </c>
      <c r="ED211" s="96">
        <f>EI209*ED213*500</f>
        <v>12.064</v>
      </c>
      <c r="EE211" s="96">
        <f>EI209*EE213*500</f>
        <v>7.331999999999999</v>
      </c>
      <c r="EF211" s="96">
        <f>EI209*EF213*500</f>
        <v>2.86</v>
      </c>
      <c r="EG211" s="109">
        <f>EI209*EG213*500</f>
        <v>0.51999999999999991</v>
      </c>
      <c r="EH211" s="96"/>
      <c r="EI211" s="125"/>
      <c r="EJ211" s="96"/>
      <c r="EK211" s="96"/>
      <c r="EL211" s="96"/>
      <c r="EM211" s="130"/>
      <c r="EN211" s="6"/>
      <c r="EO211" s="129"/>
      <c r="EP211" s="184"/>
      <c r="EQ211" s="119" t="s">
        <v>93</v>
      </c>
      <c r="ER211" s="108">
        <f>EY209*ER213*500</f>
        <v>2.7360000000000002</v>
      </c>
      <c r="ES211" s="96">
        <f>EY209*ES213*500</f>
        <v>18.468000000000004</v>
      </c>
      <c r="ET211" s="96">
        <f>EY209*ET213*500</f>
        <v>79.344000000000008</v>
      </c>
      <c r="EU211" s="96">
        <f>EY209*EU213*500</f>
        <v>48.222000000000001</v>
      </c>
      <c r="EV211" s="96">
        <f>EY209*EV213*500</f>
        <v>18.809999999999999</v>
      </c>
      <c r="EW211" s="109">
        <f>EY209*EW213*500</f>
        <v>3.4200000000000004</v>
      </c>
      <c r="EX211" s="96"/>
      <c r="EY211" s="125"/>
      <c r="EZ211" s="96"/>
      <c r="FA211" s="96"/>
      <c r="FB211" s="96"/>
      <c r="FC211" s="130"/>
      <c r="FD211" s="6"/>
      <c r="FE211" s="6"/>
      <c r="FF211" s="6"/>
      <c r="FG211" s="6"/>
      <c r="FH211" s="7"/>
      <c r="FJ211" s="100"/>
      <c r="FK211" s="89"/>
      <c r="FL211" s="89">
        <v>1540</v>
      </c>
      <c r="FM211" s="89">
        <v>376000</v>
      </c>
      <c r="FN211" s="145">
        <f t="shared" si="30"/>
        <v>-338.55999999999995</v>
      </c>
      <c r="FO211" s="145">
        <f t="shared" si="31"/>
        <v>114622.87359999996</v>
      </c>
      <c r="FP211" s="89">
        <f t="shared" si="27"/>
        <v>-79982.900000000023</v>
      </c>
      <c r="FQ211" s="89">
        <f t="shared" si="28"/>
        <v>6397264292.4100037</v>
      </c>
      <c r="FR211" s="89">
        <f t="shared" si="29"/>
        <v>27079010.624000002</v>
      </c>
      <c r="FS211" s="89"/>
      <c r="FT211" s="89"/>
      <c r="FU211" s="89"/>
      <c r="FV211" s="139"/>
      <c r="FW211" s="139"/>
      <c r="FX211" s="139"/>
      <c r="FY211" s="139"/>
      <c r="GA211" s="139"/>
      <c r="GB211" s="139"/>
      <c r="GS211" s="139">
        <v>186</v>
      </c>
      <c r="GT211" s="139">
        <v>395891.36361922661</v>
      </c>
      <c r="GU211" s="139">
        <v>153108.63638077339</v>
      </c>
      <c r="GV211" s="139">
        <v>1.050784647323191</v>
      </c>
      <c r="HM211" s="139">
        <v>186</v>
      </c>
      <c r="HN211" s="139">
        <v>436803.28534479119</v>
      </c>
      <c r="HO211" s="139">
        <v>63196.714655208809</v>
      </c>
      <c r="HP211" s="139">
        <v>0.47077492803279025</v>
      </c>
      <c r="HW211" s="139">
        <v>186</v>
      </c>
      <c r="HX211" s="139">
        <v>545154.56947769178</v>
      </c>
      <c r="HY211" s="139">
        <v>126845.43052230822</v>
      </c>
      <c r="HZ211" s="139">
        <v>0.75719924246251691</v>
      </c>
      <c r="JK211" s="139">
        <v>186</v>
      </c>
      <c r="JL211" s="139">
        <v>415781.24511659035</v>
      </c>
      <c r="JM211" s="139">
        <v>84218.754883409652</v>
      </c>
      <c r="JN211" s="139">
        <v>0.6156588615666353</v>
      </c>
    </row>
    <row r="212" spans="2:274" ht="16" thickBot="1">
      <c r="B212" s="26">
        <v>350000</v>
      </c>
      <c r="C212" s="6">
        <v>4</v>
      </c>
      <c r="D212" s="6">
        <v>2</v>
      </c>
      <c r="E212" s="6">
        <v>3390</v>
      </c>
      <c r="F212" s="6">
        <v>16153</v>
      </c>
      <c r="G212" s="27">
        <v>7</v>
      </c>
      <c r="I212" s="55">
        <v>377000</v>
      </c>
      <c r="J212" s="6">
        <v>2</v>
      </c>
      <c r="K212" s="6">
        <v>1</v>
      </c>
      <c r="L212" s="6">
        <v>1000</v>
      </c>
      <c r="M212" s="6">
        <v>1251</v>
      </c>
      <c r="N212" s="27">
        <v>7</v>
      </c>
      <c r="P212" s="26">
        <v>400000</v>
      </c>
      <c r="Q212" s="57">
        <v>3</v>
      </c>
      <c r="R212" s="6">
        <v>3</v>
      </c>
      <c r="S212" s="6">
        <v>2090</v>
      </c>
      <c r="T212" s="6">
        <v>7634</v>
      </c>
      <c r="U212" s="27">
        <v>8</v>
      </c>
      <c r="W212" s="38">
        <v>570000</v>
      </c>
      <c r="X212" s="34">
        <v>3</v>
      </c>
      <c r="Y212" s="59">
        <v>1</v>
      </c>
      <c r="Z212" s="34">
        <v>2910</v>
      </c>
      <c r="AA212" s="34">
        <v>37461</v>
      </c>
      <c r="AB212" s="39">
        <v>7</v>
      </c>
      <c r="AD212" s="38">
        <v>410500</v>
      </c>
      <c r="AE212" s="34">
        <v>3</v>
      </c>
      <c r="AF212" s="34">
        <v>1</v>
      </c>
      <c r="AG212" s="34">
        <v>1150</v>
      </c>
      <c r="AH212" s="34">
        <v>6800</v>
      </c>
      <c r="AI212" s="62">
        <v>7</v>
      </c>
      <c r="AK212" s="38">
        <v>475000</v>
      </c>
      <c r="AL212" s="34">
        <v>3</v>
      </c>
      <c r="AM212" s="34">
        <v>1</v>
      </c>
      <c r="AN212" s="59">
        <v>1550</v>
      </c>
      <c r="AO212" s="34">
        <v>4054</v>
      </c>
      <c r="AP212" s="39">
        <v>7</v>
      </c>
      <c r="AS212" s="38">
        <v>620000</v>
      </c>
      <c r="AT212" s="34">
        <v>2</v>
      </c>
      <c r="AU212" s="34">
        <v>2</v>
      </c>
      <c r="AV212" s="34">
        <v>2910</v>
      </c>
      <c r="AW212" s="59">
        <v>6110</v>
      </c>
      <c r="AX212" s="39">
        <v>9</v>
      </c>
      <c r="BN212" s="38">
        <v>375000</v>
      </c>
      <c r="BO212" s="34">
        <v>4</v>
      </c>
      <c r="BP212" s="59">
        <v>1</v>
      </c>
      <c r="BQ212" s="34">
        <v>1770</v>
      </c>
      <c r="BR212" s="34">
        <v>6650</v>
      </c>
      <c r="BS212" s="39">
        <v>7</v>
      </c>
      <c r="BU212" s="38">
        <v>375000</v>
      </c>
      <c r="BV212" s="34">
        <v>4</v>
      </c>
      <c r="BW212" s="59">
        <v>1</v>
      </c>
      <c r="BX212" s="34">
        <v>1770</v>
      </c>
      <c r="BY212" s="34">
        <v>6650</v>
      </c>
      <c r="BZ212" s="39">
        <v>7</v>
      </c>
      <c r="CJ212" s="5"/>
      <c r="CK212" s="6"/>
      <c r="CL212" s="6"/>
      <c r="CM212" s="6"/>
      <c r="CN212" s="6"/>
      <c r="CO212" s="83"/>
      <c r="CP212" s="83"/>
      <c r="CQ212" s="83"/>
      <c r="CR212" s="6"/>
      <c r="CS212" s="6"/>
      <c r="CT212" s="6"/>
      <c r="CU212" s="6"/>
      <c r="CV212" s="6"/>
      <c r="CW212" s="6"/>
      <c r="CX212" s="6"/>
      <c r="CY212" s="6"/>
      <c r="CZ212" s="7"/>
      <c r="DI212" s="5"/>
      <c r="DJ212" s="6"/>
      <c r="DK212" s="6"/>
      <c r="DL212" s="5"/>
      <c r="DM212" s="184"/>
      <c r="DN212" s="86"/>
      <c r="DO212" s="68">
        <f>SUM(DO209-DO211)^2/DO211</f>
        <v>13.407306126546702</v>
      </c>
      <c r="DP212" s="68">
        <f>SUM(DP209-DP211)^2/DP211</f>
        <v>9.2274645604328853</v>
      </c>
      <c r="DQ212" s="68">
        <f>SUM(DQ209-DQ211)^2/DQ211</f>
        <v>2.9342852001799353</v>
      </c>
      <c r="DR212" s="6"/>
      <c r="DS212" s="6"/>
      <c r="DT212" s="96"/>
      <c r="DU212" s="6"/>
      <c r="DV212" s="6"/>
      <c r="DW212" s="7"/>
      <c r="DX212" s="6"/>
      <c r="DY212" s="129"/>
      <c r="DZ212" s="184"/>
      <c r="EA212" s="118"/>
      <c r="EB212" s="110">
        <f>SUM(EB209-EB211)^2/EB211</f>
        <v>0.41599999999999998</v>
      </c>
      <c r="EC212" s="105">
        <f>SUM(EC209-EC211)^2/EC211</f>
        <v>2.8079999999999998</v>
      </c>
      <c r="ED212" s="105">
        <f>SUM(ED209-ED211)^2/ED211</f>
        <v>4.1362811671087529</v>
      </c>
      <c r="EE212" s="105">
        <f t="shared" ref="EE212:EG212" si="40">SUM(EE209-EE211)^2/EE211</f>
        <v>1.8350005455537384</v>
      </c>
      <c r="EF212" s="105">
        <f t="shared" si="40"/>
        <v>13.181678321678323</v>
      </c>
      <c r="EG212" s="137">
        <f t="shared" si="40"/>
        <v>0.44307692307692331</v>
      </c>
      <c r="EH212" s="96"/>
      <c r="EI212" s="131"/>
      <c r="EJ212" s="96"/>
      <c r="EK212" s="96"/>
      <c r="EL212" s="96"/>
      <c r="EM212" s="130"/>
      <c r="EN212" s="6"/>
      <c r="EO212" s="129"/>
      <c r="EP212" s="184"/>
      <c r="EQ212" s="118"/>
      <c r="ER212" s="110">
        <f>SUM(ER209-ER211)^2/ER211</f>
        <v>1.101497076023392</v>
      </c>
      <c r="ES212" s="105">
        <f>SUM(ES209-ES211)^2/ES211</f>
        <v>3.8827714966428442</v>
      </c>
      <c r="ET212" s="105">
        <f>SUM(ET209-ET211)^2/ET211</f>
        <v>2.5931429723734651</v>
      </c>
      <c r="EU212" s="105">
        <f t="shared" ref="EU212" si="41">SUM(EU209-EU211)^2/EU211</f>
        <v>1.5978865248226946</v>
      </c>
      <c r="EV212" s="105">
        <f t="shared" ref="EV212" si="42">SUM(EV209-EV211)^2/EV211</f>
        <v>6.6568899521531115</v>
      </c>
      <c r="EW212" s="137">
        <f t="shared" ref="EW212" si="43">SUM(EW209-EW211)^2/EW211</f>
        <v>6.1334502923976606</v>
      </c>
      <c r="EX212" s="96"/>
      <c r="EY212" s="131"/>
      <c r="EZ212" s="96"/>
      <c r="FA212" s="96"/>
      <c r="FB212" s="96"/>
      <c r="FC212" s="130"/>
      <c r="FD212" s="6"/>
      <c r="FE212" s="6"/>
      <c r="FF212" s="6"/>
      <c r="FG212" s="6"/>
      <c r="FH212" s="7"/>
      <c r="FJ212" s="100"/>
      <c r="FK212" s="89"/>
      <c r="FL212" s="89">
        <v>1000</v>
      </c>
      <c r="FM212" s="89">
        <v>377000</v>
      </c>
      <c r="FN212" s="145">
        <f t="shared" si="30"/>
        <v>-878.56</v>
      </c>
      <c r="FO212" s="145">
        <f t="shared" si="31"/>
        <v>771867.67359999986</v>
      </c>
      <c r="FP212" s="89">
        <f t="shared" si="27"/>
        <v>-78982.900000000023</v>
      </c>
      <c r="FQ212" s="89">
        <f t="shared" si="28"/>
        <v>6238298492.4100037</v>
      </c>
      <c r="FR212" s="89">
        <f t="shared" si="29"/>
        <v>69391216.624000013</v>
      </c>
      <c r="FS212" s="89"/>
      <c r="FT212" s="89"/>
      <c r="FU212" s="89"/>
      <c r="FV212" s="139"/>
      <c r="FW212" s="139"/>
      <c r="FX212" s="139"/>
      <c r="FY212" s="139"/>
      <c r="GA212" s="139"/>
      <c r="GB212" s="139"/>
      <c r="GS212" s="139">
        <v>187</v>
      </c>
      <c r="GT212" s="139">
        <v>482592.45282312226</v>
      </c>
      <c r="GU212" s="139">
        <v>67407.547176877735</v>
      </c>
      <c r="GV212" s="139">
        <v>0.46261802966505561</v>
      </c>
      <c r="HM212" s="139">
        <v>187</v>
      </c>
      <c r="HN212" s="139">
        <v>477005.90181009128</v>
      </c>
      <c r="HO212" s="139">
        <v>25994.09818990872</v>
      </c>
      <c r="HP212" s="139">
        <v>0.19363933349062049</v>
      </c>
      <c r="HW212" s="139">
        <v>187</v>
      </c>
      <c r="HX212" s="139">
        <v>443730.46368429944</v>
      </c>
      <c r="HY212" s="139">
        <v>236269.53631570056</v>
      </c>
      <c r="HZ212" s="139">
        <v>1.4104025125584245</v>
      </c>
      <c r="JK212" s="139">
        <v>187</v>
      </c>
      <c r="JL212" s="139">
        <v>464342.37001668429</v>
      </c>
      <c r="JM212" s="139">
        <v>35657.62998331571</v>
      </c>
      <c r="JN212" s="139">
        <v>0.26066564284978527</v>
      </c>
    </row>
    <row r="213" spans="2:274" ht="16" thickBot="1">
      <c r="B213" s="26">
        <v>799000</v>
      </c>
      <c r="C213" s="6">
        <v>4</v>
      </c>
      <c r="D213" s="6">
        <v>1</v>
      </c>
      <c r="E213" s="6">
        <v>1810</v>
      </c>
      <c r="F213" s="6">
        <v>6583</v>
      </c>
      <c r="G213" s="27">
        <v>7</v>
      </c>
      <c r="I213" s="55">
        <v>379260</v>
      </c>
      <c r="J213" s="6">
        <v>3</v>
      </c>
      <c r="K213" s="6">
        <v>2</v>
      </c>
      <c r="L213" s="6">
        <v>1730</v>
      </c>
      <c r="M213" s="6">
        <v>7202</v>
      </c>
      <c r="N213" s="27">
        <v>7</v>
      </c>
      <c r="P213" s="26">
        <v>400000</v>
      </c>
      <c r="Q213" s="57">
        <v>3</v>
      </c>
      <c r="R213" s="6">
        <v>2</v>
      </c>
      <c r="S213" s="6">
        <v>2393</v>
      </c>
      <c r="T213" s="6">
        <v>4788</v>
      </c>
      <c r="U213" s="27">
        <v>8</v>
      </c>
      <c r="W213" s="38">
        <v>572500</v>
      </c>
      <c r="X213" s="34">
        <v>3</v>
      </c>
      <c r="Y213" s="59">
        <v>1</v>
      </c>
      <c r="Z213" s="34">
        <v>1590</v>
      </c>
      <c r="AA213" s="34">
        <v>4600</v>
      </c>
      <c r="AB213" s="39">
        <v>7</v>
      </c>
      <c r="AD213" s="38">
        <v>412133</v>
      </c>
      <c r="AE213" s="34">
        <v>2</v>
      </c>
      <c r="AF213" s="34">
        <v>1</v>
      </c>
      <c r="AG213" s="34">
        <v>920</v>
      </c>
      <c r="AH213" s="34">
        <v>4400</v>
      </c>
      <c r="AI213" s="62">
        <v>7</v>
      </c>
      <c r="AK213" s="38">
        <v>239950</v>
      </c>
      <c r="AL213" s="34">
        <v>3</v>
      </c>
      <c r="AM213" s="34">
        <v>2</v>
      </c>
      <c r="AN213" s="59">
        <v>1560</v>
      </c>
      <c r="AO213" s="34">
        <v>8280</v>
      </c>
      <c r="AP213" s="39">
        <v>7</v>
      </c>
      <c r="AS213" s="38">
        <v>400000</v>
      </c>
      <c r="AT213" s="34">
        <v>2</v>
      </c>
      <c r="AU213" s="34">
        <v>1</v>
      </c>
      <c r="AV213" s="34">
        <v>1470</v>
      </c>
      <c r="AW213" s="59">
        <v>6120</v>
      </c>
      <c r="AX213" s="39">
        <v>7</v>
      </c>
      <c r="BN213" s="38">
        <v>377000</v>
      </c>
      <c r="BO213" s="34">
        <v>2</v>
      </c>
      <c r="BP213" s="59">
        <v>1</v>
      </c>
      <c r="BQ213" s="34">
        <v>1000</v>
      </c>
      <c r="BR213" s="34">
        <v>1251</v>
      </c>
      <c r="BS213" s="39">
        <v>7</v>
      </c>
      <c r="BU213" s="38">
        <v>377000</v>
      </c>
      <c r="BV213" s="34">
        <v>2</v>
      </c>
      <c r="BW213" s="59">
        <v>1</v>
      </c>
      <c r="BX213" s="34">
        <v>1000</v>
      </c>
      <c r="BY213" s="34">
        <v>1251</v>
      </c>
      <c r="BZ213" s="39">
        <v>7</v>
      </c>
      <c r="CJ213" s="5"/>
      <c r="CK213" s="6"/>
      <c r="CL213" s="6"/>
      <c r="CM213" s="140" t="s">
        <v>123</v>
      </c>
      <c r="CN213" s="140"/>
      <c r="CO213" s="83"/>
      <c r="CP213" s="83"/>
      <c r="CQ213" s="83"/>
      <c r="CR213" s="6"/>
      <c r="CS213" s="140" t="s">
        <v>135</v>
      </c>
      <c r="CT213" s="140"/>
      <c r="CU213" s="6"/>
      <c r="CV213" s="6"/>
      <c r="CW213" s="6"/>
      <c r="CX213" s="6"/>
      <c r="CY213" s="6"/>
      <c r="CZ213" s="7"/>
      <c r="DI213" s="5"/>
      <c r="DJ213" s="6"/>
      <c r="DK213" s="6"/>
      <c r="DL213" s="5"/>
      <c r="DM213" s="184"/>
      <c r="DN213" s="103" t="s">
        <v>92</v>
      </c>
      <c r="DO213" s="103">
        <f>SUM(DO201+DO205+DO209)/500</f>
        <v>0.46600000000000003</v>
      </c>
      <c r="DP213" s="103">
        <f>SUM(DP201+DP205+DP209)/500</f>
        <v>0.48199999999999998</v>
      </c>
      <c r="DQ213" s="103">
        <f>SUM(DQ201+DQ205+DQ209)/500</f>
        <v>5.1999999999999998E-2</v>
      </c>
      <c r="DR213" s="57"/>
      <c r="DS213" s="103">
        <f>SUM(DO213+DP213+DQ213)</f>
        <v>1</v>
      </c>
      <c r="DT213" s="6"/>
      <c r="DU213" s="6"/>
      <c r="DV213" s="6"/>
      <c r="DW213" s="7"/>
      <c r="DX213" s="6"/>
      <c r="DY213" s="129"/>
      <c r="DZ213" s="184"/>
      <c r="EA213" s="121" t="s">
        <v>92</v>
      </c>
      <c r="EB213" s="122">
        <f t="shared" ref="EB213:EG213" si="44">SUM(EB201+EB205+EB209)/500</f>
        <v>1.6E-2</v>
      </c>
      <c r="EC213" s="122">
        <f t="shared" si="44"/>
        <v>0.108</v>
      </c>
      <c r="ED213" s="122">
        <f t="shared" si="44"/>
        <v>0.46400000000000002</v>
      </c>
      <c r="EE213" s="122">
        <f t="shared" si="44"/>
        <v>0.28199999999999997</v>
      </c>
      <c r="EF213" s="122">
        <f t="shared" si="44"/>
        <v>0.11</v>
      </c>
      <c r="EG213" s="122">
        <f t="shared" si="44"/>
        <v>0.02</v>
      </c>
      <c r="EH213" s="132"/>
      <c r="EI213" s="126">
        <f>SUM(EB213:EG213)</f>
        <v>1</v>
      </c>
      <c r="EJ213" s="96"/>
      <c r="EK213" s="96"/>
      <c r="EL213" s="96"/>
      <c r="EM213" s="130"/>
      <c r="EN213" s="6"/>
      <c r="EO213" s="129"/>
      <c r="EP213" s="184"/>
      <c r="EQ213" s="121" t="s">
        <v>92</v>
      </c>
      <c r="ER213" s="122">
        <f t="shared" ref="ER213:EW213" si="45">SUM(ER201+ER205+ER209)/500</f>
        <v>1.6E-2</v>
      </c>
      <c r="ES213" s="122">
        <f t="shared" si="45"/>
        <v>0.108</v>
      </c>
      <c r="ET213" s="122">
        <f t="shared" si="45"/>
        <v>0.46400000000000002</v>
      </c>
      <c r="EU213" s="122">
        <f t="shared" si="45"/>
        <v>0.28199999999999997</v>
      </c>
      <c r="EV213" s="122">
        <f t="shared" si="45"/>
        <v>0.11</v>
      </c>
      <c r="EW213" s="122">
        <f t="shared" si="45"/>
        <v>0.02</v>
      </c>
      <c r="EX213" s="132"/>
      <c r="EY213" s="126">
        <f>SUM(ER213:EW213)</f>
        <v>1</v>
      </c>
      <c r="EZ213" s="96"/>
      <c r="FA213" s="96"/>
      <c r="FB213" s="96"/>
      <c r="FC213" s="130"/>
      <c r="FD213" s="6"/>
      <c r="FE213" s="6"/>
      <c r="FF213" s="6"/>
      <c r="FG213" s="6"/>
      <c r="FH213" s="7"/>
      <c r="FJ213" s="100"/>
      <c r="FK213" s="89"/>
      <c r="FL213" s="89">
        <v>1730</v>
      </c>
      <c r="FM213" s="89">
        <v>379260</v>
      </c>
      <c r="FN213" s="145">
        <f t="shared" si="30"/>
        <v>-148.55999999999995</v>
      </c>
      <c r="FO213" s="145">
        <f t="shared" si="31"/>
        <v>22070.073599999985</v>
      </c>
      <c r="FP213" s="89">
        <f t="shared" si="27"/>
        <v>-76722.900000000023</v>
      </c>
      <c r="FQ213" s="89">
        <f t="shared" si="28"/>
        <v>5886403384.4100037</v>
      </c>
      <c r="FR213" s="89">
        <f t="shared" si="29"/>
        <v>11397954.023999998</v>
      </c>
      <c r="FS213" s="89"/>
      <c r="FT213" s="89"/>
      <c r="FU213" s="89"/>
      <c r="FV213" s="139"/>
      <c r="FW213" s="139"/>
      <c r="FX213" s="139"/>
      <c r="FY213" s="139"/>
      <c r="GA213" s="139"/>
      <c r="GB213" s="139"/>
      <c r="GS213" s="139">
        <v>188</v>
      </c>
      <c r="GT213" s="139">
        <v>439241.90822117444</v>
      </c>
      <c r="GU213" s="139">
        <v>114758.09177882556</v>
      </c>
      <c r="GV213" s="139">
        <v>0.78758484072318602</v>
      </c>
      <c r="HM213" s="139">
        <v>188</v>
      </c>
      <c r="HN213" s="139">
        <v>389155.73990443547</v>
      </c>
      <c r="HO213" s="139">
        <v>115844.26009556453</v>
      </c>
      <c r="HP213" s="139">
        <v>0.86296532196403042</v>
      </c>
      <c r="HW213" s="139">
        <v>188</v>
      </c>
      <c r="HX213" s="139">
        <v>738187.54501995468</v>
      </c>
      <c r="HY213" s="139">
        <v>-58187.545019954676</v>
      </c>
      <c r="HZ213" s="139">
        <v>-0.34734846047224816</v>
      </c>
      <c r="JK213" s="139">
        <v>188</v>
      </c>
      <c r="JL213" s="139">
        <v>444284.51407968893</v>
      </c>
      <c r="JM213" s="139">
        <v>58715.485920311068</v>
      </c>
      <c r="JN213" s="139">
        <v>0.42922398066884138</v>
      </c>
    </row>
    <row r="214" spans="2:274">
      <c r="B214" s="26">
        <v>505000</v>
      </c>
      <c r="C214" s="6">
        <v>4</v>
      </c>
      <c r="D214" s="6">
        <v>2</v>
      </c>
      <c r="E214" s="6">
        <v>2350</v>
      </c>
      <c r="F214" s="6">
        <v>12540</v>
      </c>
      <c r="G214" s="27">
        <v>8</v>
      </c>
      <c r="I214" s="55">
        <v>379500</v>
      </c>
      <c r="J214" s="6">
        <v>3</v>
      </c>
      <c r="K214" s="6">
        <v>2</v>
      </c>
      <c r="L214" s="6">
        <v>2070</v>
      </c>
      <c r="M214" s="6">
        <v>14196</v>
      </c>
      <c r="N214" s="27">
        <v>7</v>
      </c>
      <c r="P214" s="26">
        <v>402000</v>
      </c>
      <c r="Q214" s="57">
        <v>3</v>
      </c>
      <c r="R214" s="6">
        <v>2</v>
      </c>
      <c r="S214" s="6">
        <v>1960</v>
      </c>
      <c r="T214" s="6">
        <v>8000</v>
      </c>
      <c r="U214" s="27">
        <v>7</v>
      </c>
      <c r="W214" s="38">
        <v>577000</v>
      </c>
      <c r="X214" s="34">
        <v>3</v>
      </c>
      <c r="Y214" s="59">
        <v>1</v>
      </c>
      <c r="Z214" s="34">
        <v>1760</v>
      </c>
      <c r="AA214" s="34">
        <v>12874</v>
      </c>
      <c r="AB214" s="39">
        <v>7</v>
      </c>
      <c r="AD214" s="38">
        <v>414250</v>
      </c>
      <c r="AE214" s="34">
        <v>4</v>
      </c>
      <c r="AF214" s="34">
        <v>1</v>
      </c>
      <c r="AG214" s="34">
        <v>1640</v>
      </c>
      <c r="AH214" s="34">
        <v>13566</v>
      </c>
      <c r="AI214" s="62">
        <v>7</v>
      </c>
      <c r="AK214" s="38">
        <v>273000</v>
      </c>
      <c r="AL214" s="34">
        <v>3</v>
      </c>
      <c r="AM214" s="34">
        <v>1</v>
      </c>
      <c r="AN214" s="59">
        <v>1560</v>
      </c>
      <c r="AO214" s="34">
        <v>7800</v>
      </c>
      <c r="AP214" s="39">
        <v>7</v>
      </c>
      <c r="AS214" s="38">
        <v>425000</v>
      </c>
      <c r="AT214" s="34">
        <v>4</v>
      </c>
      <c r="AU214" s="34">
        <v>1</v>
      </c>
      <c r="AV214" s="34">
        <v>1600</v>
      </c>
      <c r="AW214" s="59">
        <v>6180</v>
      </c>
      <c r="AX214" s="39">
        <v>6</v>
      </c>
      <c r="BN214" s="38">
        <v>380000</v>
      </c>
      <c r="BO214" s="34">
        <v>2</v>
      </c>
      <c r="BP214" s="59">
        <v>1</v>
      </c>
      <c r="BQ214" s="34">
        <v>1210</v>
      </c>
      <c r="BR214" s="34">
        <v>4800</v>
      </c>
      <c r="BS214" s="39">
        <v>8</v>
      </c>
      <c r="BU214" s="38">
        <v>380000</v>
      </c>
      <c r="BV214" s="34">
        <v>2</v>
      </c>
      <c r="BW214" s="59">
        <v>1</v>
      </c>
      <c r="BX214" s="34">
        <v>1210</v>
      </c>
      <c r="BY214" s="34">
        <v>4800</v>
      </c>
      <c r="BZ214" s="39">
        <v>8</v>
      </c>
      <c r="CJ214" s="5"/>
      <c r="CK214" s="6"/>
      <c r="CL214" s="6"/>
      <c r="CM214" s="139"/>
      <c r="CN214" s="139"/>
      <c r="CO214" s="83"/>
      <c r="CP214" s="83"/>
      <c r="CQ214" s="83"/>
      <c r="CR214" s="6"/>
      <c r="CS214" s="139"/>
      <c r="CT214" s="139"/>
      <c r="CU214" s="6"/>
      <c r="CV214" s="6"/>
      <c r="CW214" s="6"/>
      <c r="CX214" s="6"/>
      <c r="CY214" s="6"/>
      <c r="CZ214" s="7"/>
      <c r="DI214" s="5"/>
      <c r="DJ214" s="6"/>
      <c r="DK214" s="6"/>
      <c r="DL214" s="5"/>
      <c r="DM214" s="6"/>
      <c r="DN214" s="6"/>
      <c r="DO214" s="6"/>
      <c r="DP214" s="6"/>
      <c r="DQ214" s="6"/>
      <c r="DR214" s="6"/>
      <c r="DS214" s="6"/>
      <c r="DT214" s="6"/>
      <c r="DU214" s="6"/>
      <c r="DV214" s="6"/>
      <c r="DW214" s="7"/>
      <c r="DX214" s="6"/>
      <c r="DY214" s="129"/>
      <c r="DZ214" s="96"/>
      <c r="EA214" s="96"/>
      <c r="EB214" s="96"/>
      <c r="EC214" s="96"/>
      <c r="ED214" s="96"/>
      <c r="EE214" s="96"/>
      <c r="EF214" s="96"/>
      <c r="EG214" s="96"/>
      <c r="EH214" s="96"/>
      <c r="EI214" s="96"/>
      <c r="EJ214" s="96"/>
      <c r="EK214" s="96"/>
      <c r="EL214" s="96"/>
      <c r="EM214" s="130"/>
      <c r="EN214" s="6"/>
      <c r="EO214" s="129"/>
      <c r="EP214" s="96"/>
      <c r="EQ214" s="96"/>
      <c r="ER214" s="96"/>
      <c r="ES214" s="96"/>
      <c r="ET214" s="96"/>
      <c r="EU214" s="96"/>
      <c r="EV214" s="96"/>
      <c r="EW214" s="96"/>
      <c r="EX214" s="96"/>
      <c r="EY214" s="96"/>
      <c r="EZ214" s="96"/>
      <c r="FA214" s="96"/>
      <c r="FB214" s="96"/>
      <c r="FC214" s="130"/>
      <c r="FD214" s="6"/>
      <c r="FE214" s="6"/>
      <c r="FF214" s="6"/>
      <c r="FG214" s="6"/>
      <c r="FH214" s="7"/>
      <c r="FJ214" s="100"/>
      <c r="FK214" s="89"/>
      <c r="FL214" s="89">
        <v>2070</v>
      </c>
      <c r="FM214" s="89">
        <v>379500</v>
      </c>
      <c r="FN214" s="145">
        <f t="shared" si="30"/>
        <v>191.44000000000005</v>
      </c>
      <c r="FO214" s="145">
        <f t="shared" si="31"/>
        <v>36649.273600000022</v>
      </c>
      <c r="FP214" s="89">
        <f t="shared" si="27"/>
        <v>-76482.900000000023</v>
      </c>
      <c r="FQ214" s="89">
        <f t="shared" si="28"/>
        <v>5849633992.4100037</v>
      </c>
      <c r="FR214" s="89">
        <f t="shared" si="29"/>
        <v>-14641886.376000009</v>
      </c>
      <c r="FS214" s="89"/>
      <c r="FT214" s="89"/>
      <c r="FU214" s="89"/>
      <c r="FV214" s="139"/>
      <c r="FW214" s="139"/>
      <c r="FX214" s="139"/>
      <c r="FY214" s="139"/>
      <c r="GA214" s="139"/>
      <c r="GB214" s="139"/>
      <c r="GS214" s="139">
        <v>189</v>
      </c>
      <c r="GT214" s="139">
        <v>522002.03882489295</v>
      </c>
      <c r="GU214" s="139">
        <v>32997.961175107048</v>
      </c>
      <c r="GV214" s="139">
        <v>0.22646502389020928</v>
      </c>
      <c r="HM214" s="139">
        <v>189</v>
      </c>
      <c r="HN214" s="139">
        <v>475516.91601508018</v>
      </c>
      <c r="HO214" s="139">
        <v>34483.083984919824</v>
      </c>
      <c r="HP214" s="139">
        <v>0.25687682452985344</v>
      </c>
      <c r="HW214" s="139">
        <v>189</v>
      </c>
      <c r="HX214" s="139">
        <v>677660.25607873662</v>
      </c>
      <c r="HY214" s="139">
        <v>11339.743921263376</v>
      </c>
      <c r="HZ214" s="139">
        <v>6.769219412590087E-2</v>
      </c>
      <c r="JK214" s="139">
        <v>189</v>
      </c>
      <c r="JL214" s="139">
        <v>381999.59301217715</v>
      </c>
      <c r="JM214" s="139">
        <v>123000.40698782285</v>
      </c>
      <c r="JN214" s="139">
        <v>0.89916183922677817</v>
      </c>
    </row>
    <row r="215" spans="2:274">
      <c r="B215" s="26">
        <v>412133</v>
      </c>
      <c r="C215" s="6">
        <v>2</v>
      </c>
      <c r="D215" s="6">
        <v>1</v>
      </c>
      <c r="E215" s="6">
        <v>920</v>
      </c>
      <c r="F215" s="6">
        <v>4400</v>
      </c>
      <c r="G215" s="27">
        <v>7</v>
      </c>
      <c r="I215" s="55">
        <v>379500</v>
      </c>
      <c r="J215" s="6">
        <v>4</v>
      </c>
      <c r="K215" s="6">
        <v>2</v>
      </c>
      <c r="L215" s="6">
        <v>2120</v>
      </c>
      <c r="M215" s="6">
        <v>53578</v>
      </c>
      <c r="N215" s="27">
        <v>7</v>
      </c>
      <c r="P215" s="26">
        <v>402500</v>
      </c>
      <c r="Q215" s="57">
        <v>3</v>
      </c>
      <c r="R215" s="6">
        <v>1</v>
      </c>
      <c r="S215" s="6">
        <v>1480</v>
      </c>
      <c r="T215" s="6">
        <v>2211</v>
      </c>
      <c r="U215" s="27">
        <v>7</v>
      </c>
      <c r="W215" s="38">
        <v>585000</v>
      </c>
      <c r="X215" s="34">
        <v>3</v>
      </c>
      <c r="Y215" s="59">
        <v>1</v>
      </c>
      <c r="Z215" s="34">
        <v>1850</v>
      </c>
      <c r="AA215" s="34">
        <v>7735</v>
      </c>
      <c r="AB215" s="39">
        <v>8</v>
      </c>
      <c r="AD215" s="38">
        <v>419000</v>
      </c>
      <c r="AE215" s="34">
        <v>4</v>
      </c>
      <c r="AF215" s="34">
        <v>1</v>
      </c>
      <c r="AG215" s="34">
        <v>2150</v>
      </c>
      <c r="AH215" s="34">
        <v>23568</v>
      </c>
      <c r="AI215" s="62">
        <v>7</v>
      </c>
      <c r="AK215" s="38">
        <v>449000</v>
      </c>
      <c r="AL215" s="34">
        <v>4</v>
      </c>
      <c r="AM215" s="34">
        <v>2</v>
      </c>
      <c r="AN215" s="59">
        <v>1560</v>
      </c>
      <c r="AO215" s="34">
        <v>5220</v>
      </c>
      <c r="AP215" s="39">
        <v>7</v>
      </c>
      <c r="AS215" s="38">
        <v>895000</v>
      </c>
      <c r="AT215" s="34">
        <v>4</v>
      </c>
      <c r="AU215" s="34">
        <v>1</v>
      </c>
      <c r="AV215" s="34">
        <v>3390</v>
      </c>
      <c r="AW215" s="59">
        <v>6200</v>
      </c>
      <c r="AX215" s="39">
        <v>8</v>
      </c>
      <c r="BN215" s="38">
        <v>380000</v>
      </c>
      <c r="BO215" s="34">
        <v>2</v>
      </c>
      <c r="BP215" s="59">
        <v>1</v>
      </c>
      <c r="BQ215" s="34">
        <v>1800</v>
      </c>
      <c r="BR215" s="34">
        <v>7191</v>
      </c>
      <c r="BS215" s="39">
        <v>7</v>
      </c>
      <c r="BU215" s="38">
        <v>380000</v>
      </c>
      <c r="BV215" s="34">
        <v>2</v>
      </c>
      <c r="BW215" s="59">
        <v>1</v>
      </c>
      <c r="BX215" s="34">
        <v>1800</v>
      </c>
      <c r="BY215" s="34">
        <v>7191</v>
      </c>
      <c r="BZ215" s="39">
        <v>7</v>
      </c>
      <c r="CJ215" s="5"/>
      <c r="CK215" s="6"/>
      <c r="CL215" s="6"/>
      <c r="CM215" s="139" t="s">
        <v>100</v>
      </c>
      <c r="CN215" s="139">
        <v>396276.25431034481</v>
      </c>
      <c r="CO215" s="83"/>
      <c r="CP215" s="83"/>
      <c r="CQ215" s="83"/>
      <c r="CR215" s="6"/>
      <c r="CS215" s="139" t="s">
        <v>100</v>
      </c>
      <c r="CT215" s="139">
        <v>1615.2370689655172</v>
      </c>
      <c r="CU215" s="6"/>
      <c r="CV215" s="6"/>
      <c r="CW215" s="6"/>
      <c r="CX215" s="6"/>
      <c r="CY215" s="6"/>
      <c r="CZ215" s="7"/>
      <c r="DI215" s="5"/>
      <c r="DJ215" s="6"/>
      <c r="DK215" s="6"/>
      <c r="DL215" s="5"/>
      <c r="DM215" s="6"/>
      <c r="DN215" s="6"/>
      <c r="DO215" s="6"/>
      <c r="DP215" s="6"/>
      <c r="DQ215" s="6"/>
      <c r="DR215" s="6"/>
      <c r="DS215" s="6"/>
      <c r="DT215" s="6"/>
      <c r="DU215" s="6"/>
      <c r="DV215" s="6"/>
      <c r="DW215" s="7"/>
      <c r="DX215" s="6"/>
      <c r="DY215" s="129"/>
      <c r="DZ215" s="96"/>
      <c r="EA215" s="96"/>
      <c r="EB215" s="96"/>
      <c r="EC215" s="96"/>
      <c r="ED215" s="96"/>
      <c r="EE215" s="96"/>
      <c r="EF215" s="96"/>
      <c r="EG215" s="96"/>
      <c r="EH215" s="96"/>
      <c r="EI215" s="96"/>
      <c r="EJ215" s="96"/>
      <c r="EK215" s="96"/>
      <c r="EL215" s="96"/>
      <c r="EM215" s="130"/>
      <c r="EN215" s="6"/>
      <c r="EO215" s="129"/>
      <c r="EP215" s="96"/>
      <c r="EQ215" s="96"/>
      <c r="ER215" s="96"/>
      <c r="ES215" s="96"/>
      <c r="ET215" s="96"/>
      <c r="EU215" s="96"/>
      <c r="EV215" s="96"/>
      <c r="EW215" s="96"/>
      <c r="EX215" s="96"/>
      <c r="EY215" s="96"/>
      <c r="EZ215" s="96"/>
      <c r="FA215" s="96"/>
      <c r="FB215" s="96"/>
      <c r="FC215" s="130"/>
      <c r="FD215" s="6"/>
      <c r="FE215" s="6"/>
      <c r="FF215" s="6"/>
      <c r="FG215" s="6"/>
      <c r="FH215" s="7"/>
      <c r="FJ215" s="100"/>
      <c r="FK215" s="89"/>
      <c r="FL215" s="89">
        <v>2120</v>
      </c>
      <c r="FM215" s="89">
        <v>379500</v>
      </c>
      <c r="FN215" s="145">
        <f t="shared" si="30"/>
        <v>241.44000000000005</v>
      </c>
      <c r="FO215" s="145">
        <f t="shared" si="31"/>
        <v>58293.27360000003</v>
      </c>
      <c r="FP215" s="89">
        <f t="shared" si="27"/>
        <v>-76482.900000000023</v>
      </c>
      <c r="FQ215" s="89">
        <f t="shared" si="28"/>
        <v>5849633992.4100037</v>
      </c>
      <c r="FR215" s="89">
        <f t="shared" si="29"/>
        <v>-18466031.376000009</v>
      </c>
      <c r="FS215" s="89"/>
      <c r="FT215" s="89"/>
      <c r="FU215" s="89"/>
      <c r="FV215" s="139"/>
      <c r="FW215" s="139"/>
      <c r="FX215" s="139"/>
      <c r="FY215" s="139"/>
      <c r="GA215" s="139"/>
      <c r="GB215" s="139"/>
      <c r="GS215" s="139">
        <v>190</v>
      </c>
      <c r="GT215" s="139">
        <v>447123.8254215286</v>
      </c>
      <c r="GU215" s="139">
        <v>108876.1745784714</v>
      </c>
      <c r="GV215" s="139">
        <v>0.74721724006356383</v>
      </c>
      <c r="HM215" s="139">
        <v>190</v>
      </c>
      <c r="HN215" s="139">
        <v>326618.33651396865</v>
      </c>
      <c r="HO215" s="139">
        <v>183381.66348603135</v>
      </c>
      <c r="HP215" s="139">
        <v>1.3660755927136496</v>
      </c>
      <c r="HW215" s="139">
        <v>190</v>
      </c>
      <c r="HX215" s="139">
        <v>543518.69680360483</v>
      </c>
      <c r="HY215" s="139">
        <v>146481.30319639517</v>
      </c>
      <c r="HZ215" s="139">
        <v>0.87441487926304151</v>
      </c>
      <c r="JK215" s="139">
        <v>190</v>
      </c>
      <c r="JL215" s="139">
        <v>388333.65278175467</v>
      </c>
      <c r="JM215" s="139">
        <v>123697.34721824533</v>
      </c>
      <c r="JN215" s="139">
        <v>0.90425663586009219</v>
      </c>
    </row>
    <row r="216" spans="2:274" ht="16" thickBot="1">
      <c r="B216" s="26">
        <v>657000</v>
      </c>
      <c r="C216" s="6">
        <v>4</v>
      </c>
      <c r="D216" s="6">
        <v>1</v>
      </c>
      <c r="E216" s="6">
        <v>2740</v>
      </c>
      <c r="F216" s="6">
        <v>8520</v>
      </c>
      <c r="G216" s="27">
        <v>8</v>
      </c>
      <c r="I216" s="55">
        <v>379900</v>
      </c>
      <c r="J216" s="6">
        <v>3</v>
      </c>
      <c r="K216" s="6">
        <v>2</v>
      </c>
      <c r="L216" s="6">
        <v>1800</v>
      </c>
      <c r="M216" s="6">
        <v>2791</v>
      </c>
      <c r="N216" s="27">
        <v>8</v>
      </c>
      <c r="P216" s="26">
        <v>403000</v>
      </c>
      <c r="Q216" s="57">
        <v>3</v>
      </c>
      <c r="R216" s="6">
        <v>2</v>
      </c>
      <c r="S216" s="6">
        <v>1840</v>
      </c>
      <c r="T216" s="6">
        <v>13020</v>
      </c>
      <c r="U216" s="27">
        <v>8</v>
      </c>
      <c r="W216" s="38">
        <v>600000</v>
      </c>
      <c r="X216" s="34">
        <v>2</v>
      </c>
      <c r="Y216" s="59">
        <v>1</v>
      </c>
      <c r="Z216" s="34">
        <v>1410</v>
      </c>
      <c r="AA216" s="34">
        <v>4500</v>
      </c>
      <c r="AB216" s="39">
        <v>7</v>
      </c>
      <c r="AD216" s="38">
        <v>420000</v>
      </c>
      <c r="AE216" s="34">
        <v>3</v>
      </c>
      <c r="AF216" s="34">
        <v>1</v>
      </c>
      <c r="AG216" s="34">
        <v>1130</v>
      </c>
      <c r="AH216" s="34">
        <v>5413</v>
      </c>
      <c r="AI216" s="62">
        <v>7</v>
      </c>
      <c r="AK216" s="38">
        <v>451000</v>
      </c>
      <c r="AL216" s="34">
        <v>3</v>
      </c>
      <c r="AM216" s="34">
        <v>1</v>
      </c>
      <c r="AN216" s="59">
        <v>1560</v>
      </c>
      <c r="AO216" s="34">
        <v>4049</v>
      </c>
      <c r="AP216" s="39">
        <v>7</v>
      </c>
      <c r="AS216" s="38">
        <v>278500</v>
      </c>
      <c r="AT216" s="34">
        <v>4</v>
      </c>
      <c r="AU216" s="34">
        <v>2</v>
      </c>
      <c r="AV216" s="34">
        <v>1940</v>
      </c>
      <c r="AW216" s="59">
        <v>6206</v>
      </c>
      <c r="AX216" s="39">
        <v>7</v>
      </c>
      <c r="BN216" s="38">
        <v>383000</v>
      </c>
      <c r="BO216" s="34">
        <v>3</v>
      </c>
      <c r="BP216" s="59">
        <v>1</v>
      </c>
      <c r="BQ216" s="34">
        <v>1410</v>
      </c>
      <c r="BR216" s="34">
        <v>7215</v>
      </c>
      <c r="BS216" s="39">
        <v>7</v>
      </c>
      <c r="BU216" s="38">
        <v>383000</v>
      </c>
      <c r="BV216" s="34">
        <v>3</v>
      </c>
      <c r="BW216" s="59">
        <v>1</v>
      </c>
      <c r="BX216" s="34">
        <v>1410</v>
      </c>
      <c r="BY216" s="34">
        <v>7215</v>
      </c>
      <c r="BZ216" s="39">
        <v>7</v>
      </c>
      <c r="CJ216" s="5"/>
      <c r="CK216" s="6"/>
      <c r="CL216" s="6"/>
      <c r="CM216" s="139" t="s">
        <v>101</v>
      </c>
      <c r="CN216" s="139">
        <v>9510.2483217547397</v>
      </c>
      <c r="CO216" s="83"/>
      <c r="CP216" s="83"/>
      <c r="CQ216" s="83"/>
      <c r="CR216" s="6"/>
      <c r="CS216" s="139" t="s">
        <v>101</v>
      </c>
      <c r="CT216" s="139">
        <v>29.633436227356786</v>
      </c>
      <c r="CU216" s="6"/>
      <c r="CV216" s="6"/>
      <c r="CW216" s="6"/>
      <c r="CX216" s="6"/>
      <c r="CY216" s="6"/>
      <c r="CZ216" s="7"/>
      <c r="DI216" s="5"/>
      <c r="DJ216" s="6"/>
      <c r="DK216" s="6"/>
      <c r="DL216" s="13"/>
      <c r="DM216" s="14"/>
      <c r="DN216" s="14"/>
      <c r="DO216" s="14"/>
      <c r="DP216" s="14"/>
      <c r="DQ216" s="14"/>
      <c r="DR216" s="14"/>
      <c r="DS216" s="14"/>
      <c r="DT216" s="14"/>
      <c r="DU216" s="14"/>
      <c r="DV216" s="14"/>
      <c r="DW216" s="15"/>
      <c r="DX216" s="6"/>
      <c r="DY216" s="133"/>
      <c r="DZ216" s="134"/>
      <c r="EA216" s="134"/>
      <c r="EB216" s="134"/>
      <c r="EC216" s="134"/>
      <c r="ED216" s="134"/>
      <c r="EE216" s="134"/>
      <c r="EF216" s="134"/>
      <c r="EG216" s="134"/>
      <c r="EH216" s="134"/>
      <c r="EI216" s="134"/>
      <c r="EJ216" s="134"/>
      <c r="EK216" s="134"/>
      <c r="EL216" s="134"/>
      <c r="EM216" s="135"/>
      <c r="EN216" s="6"/>
      <c r="EO216" s="133"/>
      <c r="EP216" s="134"/>
      <c r="EQ216" s="134"/>
      <c r="ER216" s="134"/>
      <c r="ES216" s="134"/>
      <c r="ET216" s="134"/>
      <c r="EU216" s="134"/>
      <c r="EV216" s="134"/>
      <c r="EW216" s="134"/>
      <c r="EX216" s="134"/>
      <c r="EY216" s="134"/>
      <c r="EZ216" s="134"/>
      <c r="FA216" s="134"/>
      <c r="FB216" s="134"/>
      <c r="FC216" s="135"/>
      <c r="FD216" s="6"/>
      <c r="FE216" s="6"/>
      <c r="FF216" s="6"/>
      <c r="FG216" s="6"/>
      <c r="FH216" s="7"/>
      <c r="FJ216" s="100"/>
      <c r="FK216" s="89"/>
      <c r="FL216" s="89">
        <v>1800</v>
      </c>
      <c r="FM216" s="89">
        <v>379900</v>
      </c>
      <c r="FN216" s="145">
        <f t="shared" si="30"/>
        <v>-78.559999999999945</v>
      </c>
      <c r="FO216" s="145">
        <f t="shared" si="31"/>
        <v>6171.673599999991</v>
      </c>
      <c r="FP216" s="89">
        <f t="shared" si="27"/>
        <v>-76082.900000000023</v>
      </c>
      <c r="FQ216" s="89">
        <f t="shared" si="28"/>
        <v>5788607672.4100037</v>
      </c>
      <c r="FR216" s="89">
        <f t="shared" si="29"/>
        <v>5977072.623999998</v>
      </c>
      <c r="FS216" s="89"/>
      <c r="FT216" s="89"/>
      <c r="FU216" s="89"/>
      <c r="FV216" s="139"/>
      <c r="FW216" s="139"/>
      <c r="FX216" s="139"/>
      <c r="FY216" s="139"/>
      <c r="GA216" s="139"/>
      <c r="GB216" s="139"/>
      <c r="GS216" s="139">
        <v>191</v>
      </c>
      <c r="GT216" s="139">
        <v>498356.28722383053</v>
      </c>
      <c r="GU216" s="139">
        <v>61643.712776169472</v>
      </c>
      <c r="GV216" s="139">
        <v>0.42306083131789524</v>
      </c>
      <c r="HM216" s="139">
        <v>191</v>
      </c>
      <c r="HN216" s="139">
        <v>398089.65467450221</v>
      </c>
      <c r="HO216" s="139">
        <v>113941.34532549779</v>
      </c>
      <c r="HP216" s="139">
        <v>0.84878982931669444</v>
      </c>
      <c r="HW216" s="139">
        <v>191</v>
      </c>
      <c r="HX216" s="139">
        <v>571328.53226308338</v>
      </c>
      <c r="HY216" s="139">
        <v>120171.46773691662</v>
      </c>
      <c r="HZ216" s="139">
        <v>0.7173592612782298</v>
      </c>
      <c r="JK216" s="139">
        <v>191</v>
      </c>
      <c r="JL216" s="139">
        <v>395723.38917959505</v>
      </c>
      <c r="JM216" s="139">
        <v>116776.61082040495</v>
      </c>
      <c r="JN216" s="139">
        <v>0.85366442872290826</v>
      </c>
    </row>
    <row r="217" spans="2:274" ht="16" thickTop="1">
      <c r="B217" s="26">
        <v>195000</v>
      </c>
      <c r="C217" s="6">
        <v>2</v>
      </c>
      <c r="D217" s="6">
        <v>1</v>
      </c>
      <c r="E217" s="6">
        <v>1080</v>
      </c>
      <c r="F217" s="6">
        <v>3899</v>
      </c>
      <c r="G217" s="27">
        <v>8</v>
      </c>
      <c r="I217" s="55">
        <v>379950</v>
      </c>
      <c r="J217" s="6">
        <v>4</v>
      </c>
      <c r="K217" s="6">
        <v>2</v>
      </c>
      <c r="L217" s="6">
        <v>2580</v>
      </c>
      <c r="M217" s="6">
        <v>4818</v>
      </c>
      <c r="N217" s="27">
        <v>8</v>
      </c>
      <c r="P217" s="26">
        <v>404000</v>
      </c>
      <c r="Q217" s="57">
        <v>3</v>
      </c>
      <c r="R217" s="6">
        <v>1</v>
      </c>
      <c r="S217" s="6">
        <v>2030</v>
      </c>
      <c r="T217" s="6">
        <v>8880</v>
      </c>
      <c r="U217" s="27">
        <v>7</v>
      </c>
      <c r="W217" s="38">
        <v>600000</v>
      </c>
      <c r="X217" s="34">
        <v>2</v>
      </c>
      <c r="Y217" s="59">
        <v>1</v>
      </c>
      <c r="Z217" s="34">
        <v>1290</v>
      </c>
      <c r="AA217" s="34">
        <v>4636</v>
      </c>
      <c r="AB217" s="39">
        <v>7</v>
      </c>
      <c r="AD217" s="38">
        <v>423000</v>
      </c>
      <c r="AE217" s="34">
        <v>3</v>
      </c>
      <c r="AF217" s="34">
        <v>1</v>
      </c>
      <c r="AG217" s="34">
        <v>1100</v>
      </c>
      <c r="AH217" s="34">
        <v>10005</v>
      </c>
      <c r="AI217" s="62">
        <v>7</v>
      </c>
      <c r="AK217" s="38">
        <v>440000</v>
      </c>
      <c r="AL217" s="34">
        <v>3</v>
      </c>
      <c r="AM217" s="34">
        <v>1</v>
      </c>
      <c r="AN217" s="59">
        <v>1570</v>
      </c>
      <c r="AO217" s="34">
        <v>5120</v>
      </c>
      <c r="AP217" s="39">
        <v>7</v>
      </c>
      <c r="AS217" s="38">
        <v>705000</v>
      </c>
      <c r="AT217" s="34">
        <v>4</v>
      </c>
      <c r="AU217" s="34">
        <v>2</v>
      </c>
      <c r="AV217" s="34">
        <v>3000</v>
      </c>
      <c r="AW217" s="59">
        <v>6222</v>
      </c>
      <c r="AX217" s="39">
        <v>9</v>
      </c>
      <c r="BN217" s="38">
        <v>385000</v>
      </c>
      <c r="BO217" s="34">
        <v>4</v>
      </c>
      <c r="BP217" s="59">
        <v>1</v>
      </c>
      <c r="BQ217" s="34">
        <v>1970</v>
      </c>
      <c r="BR217" s="34">
        <v>10358</v>
      </c>
      <c r="BS217" s="39">
        <v>8</v>
      </c>
      <c r="BU217" s="38">
        <v>385000</v>
      </c>
      <c r="BV217" s="34">
        <v>4</v>
      </c>
      <c r="BW217" s="59">
        <v>1</v>
      </c>
      <c r="BX217" s="34">
        <v>1970</v>
      </c>
      <c r="BY217" s="34">
        <v>10358</v>
      </c>
      <c r="BZ217" s="39">
        <v>8</v>
      </c>
      <c r="CJ217" s="5"/>
      <c r="CK217" s="6"/>
      <c r="CL217" s="6"/>
      <c r="CM217" s="139" t="s">
        <v>102</v>
      </c>
      <c r="CN217" s="139">
        <v>368975</v>
      </c>
      <c r="CO217" s="142" t="s">
        <v>99</v>
      </c>
      <c r="CP217" s="143" t="s">
        <v>139</v>
      </c>
      <c r="CQ217" s="143" t="s">
        <v>140</v>
      </c>
      <c r="CR217" s="6"/>
      <c r="CS217" s="139" t="s">
        <v>102</v>
      </c>
      <c r="CT217" s="139">
        <v>1580</v>
      </c>
      <c r="CU217" s="6"/>
      <c r="CV217" s="6"/>
      <c r="CW217" s="6"/>
      <c r="CX217" s="6"/>
      <c r="CY217" s="6"/>
      <c r="CZ217" s="7"/>
      <c r="DI217" s="5"/>
      <c r="DJ217" s="6"/>
      <c r="DK217" s="6"/>
      <c r="DL217" s="6"/>
      <c r="DM217" s="6"/>
      <c r="DN217" s="6"/>
      <c r="DO217" s="6"/>
      <c r="DP217" s="6"/>
      <c r="DQ217" s="6"/>
      <c r="DR217" s="6"/>
      <c r="DS217" s="6"/>
      <c r="DT217" s="6"/>
      <c r="DU217" s="6"/>
      <c r="DV217" s="6"/>
      <c r="DW217" s="6"/>
      <c r="DX217" s="6"/>
      <c r="DY217" s="6"/>
      <c r="DZ217" s="6"/>
      <c r="EA217" s="6"/>
      <c r="EB217" s="6"/>
      <c r="EC217" s="6"/>
      <c r="ED217" s="6"/>
      <c r="EE217" s="6"/>
      <c r="EF217" s="6"/>
      <c r="EG217" s="6"/>
      <c r="EH217" s="6"/>
      <c r="EI217" s="6"/>
      <c r="EJ217" s="6"/>
      <c r="EK217" s="6"/>
      <c r="EL217" s="6"/>
      <c r="EM217" s="6"/>
      <c r="EN217" s="6"/>
      <c r="EO217" s="6"/>
      <c r="EP217" s="6"/>
      <c r="EQ217" s="6"/>
      <c r="ER217" s="6"/>
      <c r="ES217" s="6"/>
      <c r="ET217" s="6"/>
      <c r="EU217" s="6"/>
      <c r="EV217" s="6"/>
      <c r="EW217" s="6"/>
      <c r="EX217" s="6"/>
      <c r="EY217" s="6"/>
      <c r="EZ217" s="6"/>
      <c r="FA217" s="6"/>
      <c r="FB217" s="6"/>
      <c r="FC217" s="6"/>
      <c r="FD217" s="6"/>
      <c r="FE217" s="6"/>
      <c r="FF217" s="6"/>
      <c r="FG217" s="6"/>
      <c r="FH217" s="7"/>
      <c r="FJ217" s="100"/>
      <c r="FK217" s="89"/>
      <c r="FL217" s="89">
        <v>2580</v>
      </c>
      <c r="FM217" s="89">
        <v>379950</v>
      </c>
      <c r="FN217" s="145">
        <f t="shared" si="30"/>
        <v>701.44</v>
      </c>
      <c r="FO217" s="145">
        <f t="shared" si="31"/>
        <v>492018.07360000006</v>
      </c>
      <c r="FP217" s="89">
        <f t="shared" si="27"/>
        <v>-76032.900000000023</v>
      </c>
      <c r="FQ217" s="89">
        <f t="shared" si="28"/>
        <v>5781001882.4100037</v>
      </c>
      <c r="FR217" s="89">
        <f t="shared" si="29"/>
        <v>-53332517.376000017</v>
      </c>
      <c r="FS217" s="89"/>
      <c r="FT217" s="89"/>
      <c r="FU217" s="89"/>
      <c r="FV217" s="139"/>
      <c r="FW217" s="139"/>
      <c r="FX217" s="139"/>
      <c r="FY217" s="139"/>
      <c r="GA217" s="139"/>
      <c r="GB217" s="139"/>
      <c r="GS217" s="139">
        <v>192</v>
      </c>
      <c r="GT217" s="139">
        <v>348599.86041710177</v>
      </c>
      <c r="GU217" s="139">
        <v>211400.13958289823</v>
      </c>
      <c r="GV217" s="139">
        <v>1.4508392626739102</v>
      </c>
      <c r="HM217" s="139">
        <v>192</v>
      </c>
      <c r="HN217" s="139">
        <v>408512.55523957999</v>
      </c>
      <c r="HO217" s="139">
        <v>103987.44476042001</v>
      </c>
      <c r="HP217" s="139">
        <v>0.77463966426877429</v>
      </c>
      <c r="HW217" s="139">
        <v>192</v>
      </c>
      <c r="HX217" s="139">
        <v>545154.56947769178</v>
      </c>
      <c r="HY217" s="139">
        <v>153845.43052230822</v>
      </c>
      <c r="HZ217" s="139">
        <v>0.91837477288804858</v>
      </c>
      <c r="JK217" s="139">
        <v>192</v>
      </c>
      <c r="JL217" s="139">
        <v>395723.38917959505</v>
      </c>
      <c r="JM217" s="139">
        <v>118276.61082040495</v>
      </c>
      <c r="JN217" s="139">
        <v>0.86462978072352148</v>
      </c>
    </row>
    <row r="218" spans="2:274">
      <c r="B218" s="26">
        <v>565000</v>
      </c>
      <c r="C218" s="6">
        <v>3</v>
      </c>
      <c r="D218" s="6">
        <v>2</v>
      </c>
      <c r="E218" s="6">
        <v>2030</v>
      </c>
      <c r="F218" s="6">
        <v>217805</v>
      </c>
      <c r="G218" s="27">
        <v>9</v>
      </c>
      <c r="I218" s="55">
        <v>380000</v>
      </c>
      <c r="J218" s="6">
        <v>2</v>
      </c>
      <c r="K218" s="6">
        <v>1</v>
      </c>
      <c r="L218" s="6">
        <v>1210</v>
      </c>
      <c r="M218" s="6">
        <v>4800</v>
      </c>
      <c r="N218" s="27">
        <v>8</v>
      </c>
      <c r="P218" s="26">
        <v>405000</v>
      </c>
      <c r="Q218" s="57">
        <v>3</v>
      </c>
      <c r="R218" s="6">
        <v>1</v>
      </c>
      <c r="S218" s="6">
        <v>1280</v>
      </c>
      <c r="T218" s="6">
        <v>9600</v>
      </c>
      <c r="U218" s="27">
        <v>7</v>
      </c>
      <c r="W218" s="38">
        <v>615000</v>
      </c>
      <c r="X218" s="34">
        <v>3</v>
      </c>
      <c r="Y218" s="59">
        <v>1</v>
      </c>
      <c r="Z218" s="34">
        <v>1720</v>
      </c>
      <c r="AA218" s="34">
        <v>4080</v>
      </c>
      <c r="AB218" s="39">
        <v>7</v>
      </c>
      <c r="AD218" s="38">
        <v>425000</v>
      </c>
      <c r="AE218" s="34">
        <v>3</v>
      </c>
      <c r="AF218" s="34">
        <v>1</v>
      </c>
      <c r="AG218" s="34">
        <v>1300</v>
      </c>
      <c r="AH218" s="34">
        <v>19163</v>
      </c>
      <c r="AI218" s="62">
        <v>7</v>
      </c>
      <c r="AK218" s="38">
        <v>547000</v>
      </c>
      <c r="AL218" s="34">
        <v>3</v>
      </c>
      <c r="AM218" s="34">
        <v>2</v>
      </c>
      <c r="AN218" s="59">
        <v>1570</v>
      </c>
      <c r="AO218" s="34">
        <v>1452</v>
      </c>
      <c r="AP218" s="39">
        <v>9</v>
      </c>
      <c r="AS218" s="38">
        <v>345000</v>
      </c>
      <c r="AT218" s="34">
        <v>3</v>
      </c>
      <c r="AU218" s="34">
        <v>1</v>
      </c>
      <c r="AV218" s="34">
        <v>1110</v>
      </c>
      <c r="AW218" s="59">
        <v>6250</v>
      </c>
      <c r="AX218" s="39">
        <v>7</v>
      </c>
      <c r="BN218" s="38">
        <v>395000</v>
      </c>
      <c r="BO218" s="34">
        <v>2</v>
      </c>
      <c r="BP218" s="59">
        <v>1</v>
      </c>
      <c r="BQ218" s="34">
        <v>930</v>
      </c>
      <c r="BR218" s="34">
        <v>6380</v>
      </c>
      <c r="BS218" s="39">
        <v>7</v>
      </c>
      <c r="BU218" s="38">
        <v>395000</v>
      </c>
      <c r="BV218" s="34">
        <v>2</v>
      </c>
      <c r="BW218" s="59">
        <v>1</v>
      </c>
      <c r="BX218" s="34">
        <v>930</v>
      </c>
      <c r="BY218" s="34">
        <v>6380</v>
      </c>
      <c r="BZ218" s="39">
        <v>7</v>
      </c>
      <c r="CJ218" s="5"/>
      <c r="CK218" s="6"/>
      <c r="CL218" s="6"/>
      <c r="CM218" s="139" t="s">
        <v>103</v>
      </c>
      <c r="CN218" s="139">
        <v>270000</v>
      </c>
      <c r="CO218" s="142">
        <v>18737.915394819887</v>
      </c>
      <c r="CP218" s="83">
        <f>SUM(CN215-CO218)</f>
        <v>377538.33891552495</v>
      </c>
      <c r="CQ218" s="83">
        <f>SUM(CN215+CO218)</f>
        <v>415014.16970516468</v>
      </c>
      <c r="CR218" s="6"/>
      <c r="CS218" s="139" t="s">
        <v>103</v>
      </c>
      <c r="CT218" s="139">
        <v>1390</v>
      </c>
      <c r="CU218" s="6"/>
      <c r="CV218" s="6"/>
      <c r="CW218" s="6"/>
      <c r="CX218" s="6"/>
      <c r="CY218" s="6"/>
      <c r="CZ218" s="7"/>
      <c r="DI218" s="5"/>
      <c r="DJ218" s="6"/>
      <c r="DK218" s="6"/>
      <c r="DL218" s="6"/>
      <c r="DM218" s="6"/>
      <c r="DN218" s="6"/>
      <c r="DO218" s="6"/>
      <c r="DP218" s="6"/>
      <c r="DQ218" s="6"/>
      <c r="DR218" s="6"/>
      <c r="DS218" s="6"/>
      <c r="DT218" s="6"/>
      <c r="DU218" s="6"/>
      <c r="DV218" s="6"/>
      <c r="DW218" s="6"/>
      <c r="DX218" s="6"/>
      <c r="DY218" s="6"/>
      <c r="DZ218" s="6"/>
      <c r="EA218" s="6"/>
      <c r="EB218" s="10"/>
      <c r="EC218" s="10"/>
      <c r="ED218" s="10"/>
      <c r="EE218" s="10" t="s">
        <v>16</v>
      </c>
      <c r="EF218" s="10"/>
      <c r="EG218" s="10"/>
      <c r="EH218" s="6"/>
      <c r="EI218" s="6"/>
      <c r="EJ218" s="6"/>
      <c r="EK218" s="6"/>
      <c r="EL218" s="6"/>
      <c r="EM218" s="6"/>
      <c r="EN218" s="6"/>
      <c r="EO218" s="10"/>
      <c r="EP218" s="10"/>
      <c r="EQ218" s="10"/>
      <c r="ER218" s="10"/>
      <c r="ES218" s="10" t="s">
        <v>16</v>
      </c>
      <c r="ET218" s="10"/>
      <c r="EU218" s="10"/>
      <c r="EV218" s="6"/>
      <c r="EW218" s="6"/>
      <c r="EX218" s="6"/>
      <c r="EY218" s="6"/>
      <c r="EZ218" s="6"/>
      <c r="FA218" s="6"/>
      <c r="FB218" s="6"/>
      <c r="FC218" s="6"/>
      <c r="FD218" s="6"/>
      <c r="FE218" s="6"/>
      <c r="FF218" s="6"/>
      <c r="FG218" s="6"/>
      <c r="FH218" s="7"/>
      <c r="FJ218" s="100"/>
      <c r="FK218" s="89"/>
      <c r="FL218" s="89">
        <v>1210</v>
      </c>
      <c r="FM218" s="89">
        <v>380000</v>
      </c>
      <c r="FN218" s="145">
        <f t="shared" si="30"/>
        <v>-668.56</v>
      </c>
      <c r="FO218" s="145">
        <f t="shared" si="31"/>
        <v>446972.47359999991</v>
      </c>
      <c r="FP218" s="89">
        <f t="shared" si="27"/>
        <v>-75982.900000000023</v>
      </c>
      <c r="FQ218" s="89">
        <f t="shared" si="28"/>
        <v>5773401092.4100037</v>
      </c>
      <c r="FR218" s="89">
        <f t="shared" si="29"/>
        <v>50799127.624000013</v>
      </c>
      <c r="FS218" s="89"/>
      <c r="FT218" s="89"/>
      <c r="FU218" s="89"/>
      <c r="FV218" s="139"/>
      <c r="FW218" s="139"/>
      <c r="FX218" s="139"/>
      <c r="FY218" s="139"/>
      <c r="GA218" s="139"/>
      <c r="GB218" s="139"/>
      <c r="GS218" s="139">
        <v>193</v>
      </c>
      <c r="GT218" s="139">
        <v>492444.84932356491</v>
      </c>
      <c r="GU218" s="139">
        <v>72555.150676435092</v>
      </c>
      <c r="GV218" s="139">
        <v>0.49794603503236906</v>
      </c>
      <c r="HM218" s="139">
        <v>193</v>
      </c>
      <c r="HN218" s="139">
        <v>408512.55523957999</v>
      </c>
      <c r="HO218" s="139">
        <v>105487.44476042001</v>
      </c>
      <c r="HP218" s="139">
        <v>0.78581370070250178</v>
      </c>
      <c r="HW218" s="139">
        <v>193</v>
      </c>
      <c r="HX218" s="139">
        <v>486263.15321056073</v>
      </c>
      <c r="HY218" s="139">
        <v>213736.84678943927</v>
      </c>
      <c r="HZ218" s="139">
        <v>1.2758944315840175</v>
      </c>
      <c r="JK218" s="139">
        <v>193</v>
      </c>
      <c r="JL218" s="139">
        <v>409447.18534701288</v>
      </c>
      <c r="JM218" s="139">
        <v>108552.81465298712</v>
      </c>
      <c r="JN218" s="139">
        <v>0.79354654888488774</v>
      </c>
    </row>
    <row r="219" spans="2:274">
      <c r="B219" s="26">
        <v>329950</v>
      </c>
      <c r="C219" s="6">
        <v>4</v>
      </c>
      <c r="D219" s="6">
        <v>1</v>
      </c>
      <c r="E219" s="6">
        <v>1740</v>
      </c>
      <c r="F219" s="6">
        <v>7208</v>
      </c>
      <c r="G219" s="27">
        <v>8</v>
      </c>
      <c r="I219" s="55">
        <v>380000</v>
      </c>
      <c r="J219" s="6">
        <v>2</v>
      </c>
      <c r="K219" s="6">
        <v>1</v>
      </c>
      <c r="L219" s="6">
        <v>1800</v>
      </c>
      <c r="M219" s="6">
        <v>7191</v>
      </c>
      <c r="N219" s="27">
        <v>7</v>
      </c>
      <c r="P219" s="26">
        <v>408000</v>
      </c>
      <c r="Q219" s="57">
        <v>3</v>
      </c>
      <c r="R219" s="6">
        <v>2</v>
      </c>
      <c r="S219" s="6">
        <v>2800</v>
      </c>
      <c r="T219" s="6">
        <v>35362</v>
      </c>
      <c r="U219" s="27">
        <v>9</v>
      </c>
      <c r="W219" s="38">
        <v>620000</v>
      </c>
      <c r="X219" s="34">
        <v>4</v>
      </c>
      <c r="Y219" s="59">
        <v>1</v>
      </c>
      <c r="Z219" s="34">
        <v>2350</v>
      </c>
      <c r="AA219" s="34">
        <v>18800</v>
      </c>
      <c r="AB219" s="39">
        <v>8</v>
      </c>
      <c r="AD219" s="38">
        <v>425000</v>
      </c>
      <c r="AE219" s="34">
        <v>3</v>
      </c>
      <c r="AF219" s="34">
        <v>1</v>
      </c>
      <c r="AG219" s="34">
        <v>1180</v>
      </c>
      <c r="AH219" s="34">
        <v>7200</v>
      </c>
      <c r="AI219" s="62">
        <v>7</v>
      </c>
      <c r="AK219" s="38">
        <v>324500</v>
      </c>
      <c r="AL219" s="34">
        <v>3</v>
      </c>
      <c r="AM219" s="34">
        <v>2</v>
      </c>
      <c r="AN219" s="59">
        <v>1590</v>
      </c>
      <c r="AO219" s="34">
        <v>4108</v>
      </c>
      <c r="AP219" s="39">
        <v>7</v>
      </c>
      <c r="AS219" s="38">
        <v>279000</v>
      </c>
      <c r="AT219" s="34">
        <v>2</v>
      </c>
      <c r="AU219" s="34">
        <v>1</v>
      </c>
      <c r="AV219" s="34">
        <v>670</v>
      </c>
      <c r="AW219" s="59">
        <v>6300</v>
      </c>
      <c r="AX219" s="39">
        <v>6</v>
      </c>
      <c r="BN219" s="38">
        <v>396000</v>
      </c>
      <c r="BO219" s="34">
        <v>4</v>
      </c>
      <c r="BP219" s="59">
        <v>1</v>
      </c>
      <c r="BQ219" s="34">
        <v>1970</v>
      </c>
      <c r="BR219" s="34">
        <v>12409</v>
      </c>
      <c r="BS219" s="39">
        <v>7</v>
      </c>
      <c r="BU219" s="38">
        <v>396000</v>
      </c>
      <c r="BV219" s="34">
        <v>4</v>
      </c>
      <c r="BW219" s="59">
        <v>1</v>
      </c>
      <c r="BX219" s="34">
        <v>1970</v>
      </c>
      <c r="BY219" s="34">
        <v>12409</v>
      </c>
      <c r="BZ219" s="39">
        <v>7</v>
      </c>
      <c r="CJ219" s="5"/>
      <c r="CK219" s="6"/>
      <c r="CL219" s="6"/>
      <c r="CM219" s="139" t="s">
        <v>104</v>
      </c>
      <c r="CN219" s="139">
        <v>144855.78679781425</v>
      </c>
      <c r="CO219" s="83"/>
      <c r="CP219" s="83"/>
      <c r="CQ219" s="83"/>
      <c r="CR219" s="6"/>
      <c r="CS219" s="139" t="s">
        <v>104</v>
      </c>
      <c r="CT219" s="139">
        <v>451.36305330927411</v>
      </c>
      <c r="CU219" s="6"/>
      <c r="CV219" s="6"/>
      <c r="CW219" s="6"/>
      <c r="CX219" s="6"/>
      <c r="CY219" s="6"/>
      <c r="CZ219" s="7"/>
      <c r="DI219" s="5"/>
      <c r="DJ219" s="6"/>
      <c r="DK219" s="6"/>
      <c r="DL219" s="6"/>
      <c r="DM219" s="6"/>
      <c r="DN219" s="6"/>
      <c r="DO219" s="6"/>
      <c r="DP219" s="6"/>
      <c r="DQ219" s="6"/>
      <c r="DR219" s="6"/>
      <c r="DS219" s="6"/>
      <c r="DT219" s="6"/>
      <c r="DU219" s="6"/>
      <c r="DV219" s="6"/>
      <c r="DW219" s="6"/>
      <c r="DX219" s="6"/>
      <c r="DY219" s="6"/>
      <c r="DZ219" s="10"/>
      <c r="EA219" s="10"/>
      <c r="EB219" s="10">
        <v>5</v>
      </c>
      <c r="EC219" s="10">
        <v>6</v>
      </c>
      <c r="ED219" s="10">
        <v>7</v>
      </c>
      <c r="EE219" s="10">
        <v>8</v>
      </c>
      <c r="EF219" s="10">
        <v>9</v>
      </c>
      <c r="EG219" s="10">
        <v>10</v>
      </c>
      <c r="EH219" s="6"/>
      <c r="EI219" s="6"/>
      <c r="EJ219" s="6"/>
      <c r="EK219" s="6"/>
      <c r="EL219" s="6"/>
      <c r="EM219" s="6"/>
      <c r="EN219" s="6"/>
      <c r="EO219" s="10"/>
      <c r="EP219" s="10">
        <v>5</v>
      </c>
      <c r="EQ219" s="10">
        <v>6</v>
      </c>
      <c r="ER219" s="10">
        <v>7</v>
      </c>
      <c r="ES219" s="10">
        <v>8</v>
      </c>
      <c r="ET219" s="10">
        <v>9</v>
      </c>
      <c r="EU219" s="10">
        <v>10</v>
      </c>
      <c r="EV219" s="6"/>
      <c r="EW219" s="6"/>
      <c r="EX219" s="6"/>
      <c r="EY219" s="6"/>
      <c r="EZ219" s="6"/>
      <c r="FA219" s="6"/>
      <c r="FB219" s="6"/>
      <c r="FC219" s="6"/>
      <c r="FD219" s="6"/>
      <c r="FE219" s="6"/>
      <c r="FF219" s="6"/>
      <c r="FG219" s="6"/>
      <c r="FH219" s="7"/>
      <c r="FJ219" s="100"/>
      <c r="FK219" s="89"/>
      <c r="FL219" s="89">
        <v>1800</v>
      </c>
      <c r="FM219" s="89">
        <v>380000</v>
      </c>
      <c r="FN219" s="145">
        <f t="shared" si="30"/>
        <v>-78.559999999999945</v>
      </c>
      <c r="FO219" s="145">
        <f t="shared" si="31"/>
        <v>6171.673599999991</v>
      </c>
      <c r="FP219" s="89">
        <f t="shared" si="27"/>
        <v>-75982.900000000023</v>
      </c>
      <c r="FQ219" s="89">
        <f t="shared" si="28"/>
        <v>5773401092.4100037</v>
      </c>
      <c r="FR219" s="89">
        <f t="shared" si="29"/>
        <v>5969216.623999998</v>
      </c>
      <c r="FS219" s="89"/>
      <c r="FT219" s="89"/>
      <c r="FU219" s="89"/>
      <c r="FV219" s="139"/>
      <c r="FW219" s="139"/>
      <c r="FX219" s="139"/>
      <c r="FY219" s="139"/>
      <c r="GA219" s="139"/>
      <c r="GB219" s="139"/>
      <c r="GS219" s="139">
        <v>194</v>
      </c>
      <c r="GT219" s="139">
        <v>598850.73152834596</v>
      </c>
      <c r="GU219" s="139">
        <v>-31350.731528345961</v>
      </c>
      <c r="GV219" s="139">
        <v>-0.21516008600853725</v>
      </c>
      <c r="HM219" s="139">
        <v>194</v>
      </c>
      <c r="HN219" s="139">
        <v>456160.10067993571</v>
      </c>
      <c r="HO219" s="139">
        <v>58839.899320064287</v>
      </c>
      <c r="HP219" s="139">
        <v>0.43831945250617177</v>
      </c>
      <c r="HW219" s="139">
        <v>194</v>
      </c>
      <c r="HX219" s="139">
        <v>545154.56947769178</v>
      </c>
      <c r="HY219" s="139">
        <v>154845.43052230822</v>
      </c>
      <c r="HZ219" s="139">
        <v>0.92434423697788304</v>
      </c>
      <c r="JK219" s="139">
        <v>194</v>
      </c>
      <c r="JL219" s="139">
        <v>431616.39454053401</v>
      </c>
      <c r="JM219" s="139">
        <v>87383.605459465994</v>
      </c>
      <c r="JN219" s="139">
        <v>0.63879466196383627</v>
      </c>
    </row>
    <row r="220" spans="2:274">
      <c r="B220" s="26">
        <v>600000</v>
      </c>
      <c r="C220" s="6">
        <v>2</v>
      </c>
      <c r="D220" s="6">
        <v>1</v>
      </c>
      <c r="E220" s="6">
        <v>1410</v>
      </c>
      <c r="F220" s="6">
        <v>4500</v>
      </c>
      <c r="G220" s="27">
        <v>7</v>
      </c>
      <c r="I220" s="55">
        <v>380000</v>
      </c>
      <c r="J220" s="6">
        <v>4</v>
      </c>
      <c r="K220" s="6">
        <v>2</v>
      </c>
      <c r="L220" s="6">
        <v>2300</v>
      </c>
      <c r="M220" s="6">
        <v>7707</v>
      </c>
      <c r="N220" s="27">
        <v>8</v>
      </c>
      <c r="P220" s="26">
        <v>410000</v>
      </c>
      <c r="Q220" s="57">
        <v>3</v>
      </c>
      <c r="R220" s="6">
        <v>2</v>
      </c>
      <c r="S220" s="6">
        <v>1800</v>
      </c>
      <c r="T220" s="6">
        <v>36704</v>
      </c>
      <c r="U220" s="27">
        <v>8</v>
      </c>
      <c r="W220" s="38">
        <v>640000</v>
      </c>
      <c r="X220" s="34">
        <v>3</v>
      </c>
      <c r="Y220" s="59">
        <v>1</v>
      </c>
      <c r="Z220" s="34">
        <v>1530</v>
      </c>
      <c r="AA220" s="34">
        <v>4944</v>
      </c>
      <c r="AB220" s="39">
        <v>7</v>
      </c>
      <c r="AD220" s="38">
        <v>425000</v>
      </c>
      <c r="AE220" s="34">
        <v>4</v>
      </c>
      <c r="AF220" s="34">
        <v>2</v>
      </c>
      <c r="AG220" s="34">
        <v>2270</v>
      </c>
      <c r="AH220" s="34">
        <v>4400</v>
      </c>
      <c r="AI220" s="62">
        <v>7</v>
      </c>
      <c r="AK220" s="38">
        <v>572500</v>
      </c>
      <c r="AL220" s="34">
        <v>3</v>
      </c>
      <c r="AM220" s="34">
        <v>1</v>
      </c>
      <c r="AN220" s="59">
        <v>1590</v>
      </c>
      <c r="AO220" s="34">
        <v>4600</v>
      </c>
      <c r="AP220" s="39">
        <v>7</v>
      </c>
      <c r="AS220" s="38">
        <v>395000</v>
      </c>
      <c r="AT220" s="34">
        <v>2</v>
      </c>
      <c r="AU220" s="34">
        <v>1</v>
      </c>
      <c r="AV220" s="34">
        <v>930</v>
      </c>
      <c r="AW220" s="59">
        <v>6380</v>
      </c>
      <c r="AX220" s="39">
        <v>7</v>
      </c>
      <c r="BN220" s="38">
        <v>397950</v>
      </c>
      <c r="BO220" s="34">
        <v>4</v>
      </c>
      <c r="BP220" s="59">
        <v>1</v>
      </c>
      <c r="BQ220" s="34">
        <v>2360</v>
      </c>
      <c r="BR220" s="34">
        <v>8116</v>
      </c>
      <c r="BS220" s="39">
        <v>7</v>
      </c>
      <c r="BU220" s="38">
        <v>397950</v>
      </c>
      <c r="BV220" s="34">
        <v>4</v>
      </c>
      <c r="BW220" s="59">
        <v>1</v>
      </c>
      <c r="BX220" s="34">
        <v>2360</v>
      </c>
      <c r="BY220" s="34">
        <v>8116</v>
      </c>
      <c r="BZ220" s="39">
        <v>7</v>
      </c>
      <c r="CJ220" s="5"/>
      <c r="CK220" s="6"/>
      <c r="CL220" s="6"/>
      <c r="CM220" s="139" t="s">
        <v>105</v>
      </c>
      <c r="CN220" s="139">
        <v>20983198968.81382</v>
      </c>
      <c r="CO220" s="83"/>
      <c r="CP220" s="83"/>
      <c r="CQ220" s="83"/>
      <c r="CR220" s="6"/>
      <c r="CS220" s="139" t="s">
        <v>105</v>
      </c>
      <c r="CT220" s="139">
        <v>203728.60589267063</v>
      </c>
      <c r="CU220" s="6"/>
      <c r="CV220" s="6"/>
      <c r="CW220" s="6"/>
      <c r="CX220" s="6"/>
      <c r="CY220" s="6"/>
      <c r="CZ220" s="7"/>
      <c r="DI220" s="5"/>
      <c r="DJ220" s="6"/>
      <c r="DK220" s="6"/>
      <c r="DL220" s="6"/>
      <c r="DM220" s="6"/>
      <c r="DN220" s="6"/>
      <c r="DO220" s="6"/>
      <c r="DP220" s="6"/>
      <c r="DQ220" s="6"/>
      <c r="DR220" s="6"/>
      <c r="DS220" s="6"/>
      <c r="DT220" s="6"/>
      <c r="DU220" s="6"/>
      <c r="DV220" s="6"/>
      <c r="DW220" s="6"/>
      <c r="DX220" s="6"/>
      <c r="DY220" s="6"/>
      <c r="DZ220" s="10"/>
      <c r="EA220" s="10">
        <v>2</v>
      </c>
      <c r="EB220" s="6">
        <v>6</v>
      </c>
      <c r="EC220" s="6">
        <v>17</v>
      </c>
      <c r="ED220" s="6">
        <v>42</v>
      </c>
      <c r="EE220" s="6">
        <v>12</v>
      </c>
      <c r="EF220" s="6">
        <v>2</v>
      </c>
      <c r="EG220" s="6">
        <v>0</v>
      </c>
      <c r="EH220" s="6">
        <f>SUM(EB220:EG220)</f>
        <v>79</v>
      </c>
      <c r="EI220" s="6"/>
      <c r="EJ220" s="6"/>
      <c r="EK220" s="6"/>
      <c r="EL220" s="6"/>
      <c r="EM220" s="6"/>
      <c r="EN220" s="10"/>
      <c r="EO220" s="10">
        <v>1</v>
      </c>
      <c r="EP220" s="6">
        <v>8</v>
      </c>
      <c r="EQ220" s="6">
        <v>47</v>
      </c>
      <c r="ER220" s="6">
        <v>141</v>
      </c>
      <c r="ES220" s="6">
        <v>36</v>
      </c>
      <c r="ET220" s="6">
        <v>1</v>
      </c>
      <c r="EU220" s="6">
        <v>0</v>
      </c>
      <c r="EV220" s="6">
        <f>SUM(EP220:EU220)</f>
        <v>233</v>
      </c>
      <c r="EW220" s="6"/>
      <c r="EX220" s="6"/>
      <c r="EY220" s="6"/>
      <c r="EZ220" s="6"/>
      <c r="FA220" s="6"/>
      <c r="FB220" s="6"/>
      <c r="FC220" s="6"/>
      <c r="FD220" s="6"/>
      <c r="FE220" s="6"/>
      <c r="FF220" s="6"/>
      <c r="FG220" s="6"/>
      <c r="FH220" s="7"/>
      <c r="FJ220" s="100"/>
      <c r="FK220" s="89"/>
      <c r="FL220" s="89">
        <v>2300</v>
      </c>
      <c r="FM220" s="89">
        <v>380000</v>
      </c>
      <c r="FN220" s="145">
        <f t="shared" si="30"/>
        <v>421.44000000000005</v>
      </c>
      <c r="FO220" s="145">
        <f t="shared" si="31"/>
        <v>177611.67360000004</v>
      </c>
      <c r="FP220" s="89">
        <f t="shared" si="27"/>
        <v>-75982.900000000023</v>
      </c>
      <c r="FQ220" s="89">
        <f t="shared" si="28"/>
        <v>5773401092.4100037</v>
      </c>
      <c r="FR220" s="89">
        <f t="shared" si="29"/>
        <v>-32022233.376000013</v>
      </c>
      <c r="FS220" s="89"/>
      <c r="FT220" s="89"/>
      <c r="FU220" s="89"/>
      <c r="FV220" s="139"/>
      <c r="FW220" s="139"/>
      <c r="FX220" s="139"/>
      <c r="FY220" s="139"/>
      <c r="GA220" s="139"/>
      <c r="GB220" s="139"/>
      <c r="GS220" s="139">
        <v>195</v>
      </c>
      <c r="GT220" s="139">
        <v>665847.02773135621</v>
      </c>
      <c r="GU220" s="139">
        <v>-95847.027731356211</v>
      </c>
      <c r="GV220" s="139">
        <v>-0.65779819879786017</v>
      </c>
      <c r="HM220" s="139">
        <v>195</v>
      </c>
      <c r="HN220" s="139">
        <v>332574.27969401306</v>
      </c>
      <c r="HO220" s="139">
        <v>183925.72030598694</v>
      </c>
      <c r="HP220" s="139">
        <v>1.3701284665324509</v>
      </c>
      <c r="HW220" s="139">
        <v>195</v>
      </c>
      <c r="HX220" s="139">
        <v>553333.93284812663</v>
      </c>
      <c r="HY220" s="139">
        <v>146666.06715187337</v>
      </c>
      <c r="HZ220" s="139">
        <v>0.87551782106036447</v>
      </c>
      <c r="JK220" s="139">
        <v>195</v>
      </c>
      <c r="JL220" s="139">
        <v>355607.67730560439</v>
      </c>
      <c r="JM220" s="139">
        <v>166392.32269439561</v>
      </c>
      <c r="JN220" s="139">
        <v>1.2163669256957843</v>
      </c>
    </row>
    <row r="221" spans="2:274">
      <c r="B221" s="26">
        <v>275000</v>
      </c>
      <c r="C221" s="6">
        <v>4</v>
      </c>
      <c r="D221" s="6">
        <v>1</v>
      </c>
      <c r="E221" s="6">
        <v>2000</v>
      </c>
      <c r="F221" s="6">
        <v>8700</v>
      </c>
      <c r="G221" s="27">
        <v>7</v>
      </c>
      <c r="I221" s="55">
        <v>382000</v>
      </c>
      <c r="J221" s="6">
        <v>2</v>
      </c>
      <c r="K221" s="6">
        <v>2</v>
      </c>
      <c r="L221" s="6">
        <v>1650</v>
      </c>
      <c r="M221" s="6">
        <v>2710</v>
      </c>
      <c r="N221" s="27">
        <v>8</v>
      </c>
      <c r="P221" s="26">
        <v>410000</v>
      </c>
      <c r="Q221" s="57">
        <v>3</v>
      </c>
      <c r="R221" s="6">
        <v>1</v>
      </c>
      <c r="S221" s="6">
        <v>1640</v>
      </c>
      <c r="T221" s="6">
        <v>17583</v>
      </c>
      <c r="U221" s="27">
        <v>7</v>
      </c>
      <c r="W221" s="38">
        <v>645000</v>
      </c>
      <c r="X221" s="34">
        <v>4</v>
      </c>
      <c r="Y221" s="59">
        <v>1</v>
      </c>
      <c r="Z221" s="34">
        <v>2550</v>
      </c>
      <c r="AA221" s="34">
        <v>4000</v>
      </c>
      <c r="AB221" s="39">
        <v>7</v>
      </c>
      <c r="AD221" s="38">
        <v>425000</v>
      </c>
      <c r="AE221" s="34">
        <v>4</v>
      </c>
      <c r="AF221" s="34">
        <v>1</v>
      </c>
      <c r="AG221" s="34">
        <v>1730</v>
      </c>
      <c r="AH221" s="34">
        <v>11890</v>
      </c>
      <c r="AI221" s="62">
        <v>7</v>
      </c>
      <c r="AK221" s="38">
        <v>509500</v>
      </c>
      <c r="AL221" s="34">
        <v>2</v>
      </c>
      <c r="AM221" s="34">
        <v>2</v>
      </c>
      <c r="AN221" s="59">
        <v>1590</v>
      </c>
      <c r="AO221" s="34">
        <v>1485</v>
      </c>
      <c r="AP221" s="39">
        <v>8</v>
      </c>
      <c r="AS221" s="38">
        <v>932990</v>
      </c>
      <c r="AT221" s="34">
        <v>4</v>
      </c>
      <c r="AU221" s="34">
        <v>2</v>
      </c>
      <c r="AV221" s="34">
        <v>3640</v>
      </c>
      <c r="AW221" s="59">
        <v>6389</v>
      </c>
      <c r="AX221" s="39">
        <v>9</v>
      </c>
      <c r="BN221" s="38">
        <v>398000</v>
      </c>
      <c r="BO221" s="34">
        <v>3</v>
      </c>
      <c r="BP221" s="59">
        <v>1</v>
      </c>
      <c r="BQ221" s="34">
        <v>1480</v>
      </c>
      <c r="BR221" s="34">
        <v>6550</v>
      </c>
      <c r="BS221" s="39">
        <v>6</v>
      </c>
      <c r="BU221" s="38">
        <v>398000</v>
      </c>
      <c r="BV221" s="34">
        <v>3</v>
      </c>
      <c r="BW221" s="59">
        <v>1</v>
      </c>
      <c r="BX221" s="34">
        <v>1480</v>
      </c>
      <c r="BY221" s="34">
        <v>6550</v>
      </c>
      <c r="BZ221" s="39">
        <v>6</v>
      </c>
      <c r="CJ221" s="5"/>
      <c r="CK221" s="6"/>
      <c r="CL221" s="6"/>
      <c r="CM221" s="139" t="s">
        <v>106</v>
      </c>
      <c r="CN221" s="139">
        <v>1.6972190044493103</v>
      </c>
      <c r="CO221" s="83"/>
      <c r="CP221" s="83"/>
      <c r="CQ221" s="83"/>
      <c r="CR221" s="6"/>
      <c r="CS221" s="139" t="s">
        <v>106</v>
      </c>
      <c r="CT221" s="139">
        <v>0.38836428986752614</v>
      </c>
      <c r="CU221" s="139" t="s">
        <v>99</v>
      </c>
      <c r="CV221" s="96" t="s">
        <v>139</v>
      </c>
      <c r="CW221" s="96" t="s">
        <v>140</v>
      </c>
      <c r="CX221" s="6"/>
      <c r="CY221" s="6"/>
      <c r="CZ221" s="7"/>
      <c r="DI221" s="5"/>
      <c r="DJ221" s="6"/>
      <c r="DK221" s="6"/>
      <c r="DL221" s="6"/>
      <c r="DM221" s="6"/>
      <c r="DN221" s="6"/>
      <c r="DO221" s="6"/>
      <c r="DP221" s="6"/>
      <c r="DQ221" s="6"/>
      <c r="DR221" s="6"/>
      <c r="DS221" s="6"/>
      <c r="DT221" s="6"/>
      <c r="DU221" s="6"/>
      <c r="DV221" s="6"/>
      <c r="DW221" s="6"/>
      <c r="DX221" s="6"/>
      <c r="DY221" s="6"/>
      <c r="DZ221" s="10" t="s">
        <v>11</v>
      </c>
      <c r="EA221" s="10">
        <v>3</v>
      </c>
      <c r="EB221" s="6">
        <v>1</v>
      </c>
      <c r="EC221" s="6">
        <v>27</v>
      </c>
      <c r="ED221" s="6">
        <v>125</v>
      </c>
      <c r="EE221" s="6">
        <v>72</v>
      </c>
      <c r="EF221" s="6">
        <v>23</v>
      </c>
      <c r="EG221" s="6">
        <v>2</v>
      </c>
      <c r="EH221" s="6">
        <f>SUM(EB221:EG221)</f>
        <v>250</v>
      </c>
      <c r="EI221" s="6"/>
      <c r="EJ221" s="6"/>
      <c r="EK221" s="6"/>
      <c r="EL221" s="6"/>
      <c r="EM221" s="6"/>
      <c r="EN221" s="10" t="s">
        <v>13</v>
      </c>
      <c r="EO221" s="10">
        <v>2</v>
      </c>
      <c r="EP221" s="6">
        <v>0</v>
      </c>
      <c r="EQ221" s="6">
        <v>7</v>
      </c>
      <c r="ER221" s="6">
        <v>86</v>
      </c>
      <c r="ES221" s="6">
        <v>94</v>
      </c>
      <c r="ET221" s="6">
        <v>45</v>
      </c>
      <c r="EU221" s="6">
        <v>9</v>
      </c>
      <c r="EV221" s="6">
        <f>SUM(EP221:EU221)</f>
        <v>241</v>
      </c>
      <c r="EW221" s="6"/>
      <c r="EX221" s="6"/>
      <c r="EY221" s="6"/>
      <c r="EZ221" s="6"/>
      <c r="FA221" s="6"/>
      <c r="FB221" s="6"/>
      <c r="FC221" s="6"/>
      <c r="FD221" s="6"/>
      <c r="FE221" s="6"/>
      <c r="FF221" s="6"/>
      <c r="FG221" s="6"/>
      <c r="FH221" s="7"/>
      <c r="FJ221" s="100"/>
      <c r="FK221" s="89"/>
      <c r="FL221" s="89">
        <v>1650</v>
      </c>
      <c r="FM221" s="89">
        <v>382000</v>
      </c>
      <c r="FN221" s="145">
        <f t="shared" si="30"/>
        <v>-228.55999999999995</v>
      </c>
      <c r="FO221" s="145">
        <f t="shared" si="31"/>
        <v>52239.673599999973</v>
      </c>
      <c r="FP221" s="89">
        <f t="shared" si="27"/>
        <v>-73982.900000000023</v>
      </c>
      <c r="FQ221" s="89">
        <f t="shared" si="28"/>
        <v>5473469492.4100037</v>
      </c>
      <c r="FR221" s="89">
        <f t="shared" si="29"/>
        <v>16909531.624000002</v>
      </c>
      <c r="FS221" s="89"/>
      <c r="FT221" s="89"/>
      <c r="FU221" s="89"/>
      <c r="FV221" s="139"/>
      <c r="FW221" s="139"/>
      <c r="FX221" s="139"/>
      <c r="FY221" s="139"/>
      <c r="GA221" s="139"/>
      <c r="GB221" s="139"/>
      <c r="GS221" s="139">
        <v>196</v>
      </c>
      <c r="GT221" s="139">
        <v>453035.26332179416</v>
      </c>
      <c r="GU221" s="139">
        <v>118964.73667820584</v>
      </c>
      <c r="GV221" s="139">
        <v>0.81645504675138292</v>
      </c>
      <c r="HM221" s="139">
        <v>196</v>
      </c>
      <c r="HN221" s="139">
        <v>438292.27113980229</v>
      </c>
      <c r="HO221" s="139">
        <v>79207.728860197705</v>
      </c>
      <c r="HP221" s="139">
        <v>0.59004669874444016</v>
      </c>
      <c r="HW221" s="139">
        <v>196</v>
      </c>
      <c r="HX221" s="139">
        <v>636763.43922656239</v>
      </c>
      <c r="HY221" s="139">
        <v>68236.56077343761</v>
      </c>
      <c r="HZ221" s="139">
        <v>0.40733569915084578</v>
      </c>
      <c r="JK221" s="139">
        <v>196</v>
      </c>
      <c r="JL221" s="139">
        <v>331327.11485555745</v>
      </c>
      <c r="JM221" s="139">
        <v>193672.88514444255</v>
      </c>
      <c r="JN221" s="139">
        <v>1.4157942390554357</v>
      </c>
    </row>
    <row r="222" spans="2:274">
      <c r="B222" s="26">
        <v>913000</v>
      </c>
      <c r="C222" s="6">
        <v>3</v>
      </c>
      <c r="D222" s="6">
        <v>1</v>
      </c>
      <c r="E222" s="6">
        <v>2170</v>
      </c>
      <c r="F222" s="6">
        <v>4000</v>
      </c>
      <c r="G222" s="27">
        <v>7</v>
      </c>
      <c r="I222" s="55">
        <v>383000</v>
      </c>
      <c r="J222" s="6">
        <v>3</v>
      </c>
      <c r="K222" s="6">
        <v>1</v>
      </c>
      <c r="L222" s="6">
        <v>1410</v>
      </c>
      <c r="M222" s="6">
        <v>7215</v>
      </c>
      <c r="N222" s="27">
        <v>7</v>
      </c>
      <c r="P222" s="26">
        <v>410500</v>
      </c>
      <c r="Q222" s="57">
        <v>3</v>
      </c>
      <c r="R222" s="6">
        <v>1</v>
      </c>
      <c r="S222" s="6">
        <v>1150</v>
      </c>
      <c r="T222" s="6">
        <v>6800</v>
      </c>
      <c r="U222" s="27">
        <v>7</v>
      </c>
      <c r="W222" s="38">
        <v>650000</v>
      </c>
      <c r="X222" s="34">
        <v>2</v>
      </c>
      <c r="Y222" s="59">
        <v>1</v>
      </c>
      <c r="Z222" s="34">
        <v>1030</v>
      </c>
      <c r="AA222" s="34">
        <v>5750</v>
      </c>
      <c r="AB222" s="39">
        <v>8</v>
      </c>
      <c r="AD222" s="38">
        <v>435000</v>
      </c>
      <c r="AE222" s="34">
        <v>2</v>
      </c>
      <c r="AF222" s="34">
        <v>1</v>
      </c>
      <c r="AG222" s="34">
        <v>1230</v>
      </c>
      <c r="AH222" s="34">
        <v>3800</v>
      </c>
      <c r="AI222" s="62">
        <v>7</v>
      </c>
      <c r="AK222" s="38">
        <v>286000</v>
      </c>
      <c r="AL222" s="34">
        <v>4</v>
      </c>
      <c r="AM222" s="34">
        <v>1</v>
      </c>
      <c r="AN222" s="59">
        <v>1600</v>
      </c>
      <c r="AO222" s="34">
        <v>5750</v>
      </c>
      <c r="AP222" s="39">
        <v>6</v>
      </c>
      <c r="AS222" s="38">
        <v>285000</v>
      </c>
      <c r="AT222" s="34">
        <v>2</v>
      </c>
      <c r="AU222" s="34">
        <v>1</v>
      </c>
      <c r="AV222" s="34">
        <v>720</v>
      </c>
      <c r="AW222" s="59">
        <v>6400</v>
      </c>
      <c r="AX222" s="39">
        <v>6</v>
      </c>
      <c r="BN222" s="38">
        <v>399888</v>
      </c>
      <c r="BO222" s="34">
        <v>4</v>
      </c>
      <c r="BP222" s="59">
        <v>1</v>
      </c>
      <c r="BQ222" s="34">
        <v>2370</v>
      </c>
      <c r="BR222" s="34">
        <v>30200</v>
      </c>
      <c r="BS222" s="39">
        <v>7</v>
      </c>
      <c r="BU222" s="38">
        <v>399888</v>
      </c>
      <c r="BV222" s="34">
        <v>4</v>
      </c>
      <c r="BW222" s="59">
        <v>1</v>
      </c>
      <c r="BX222" s="34">
        <v>2370</v>
      </c>
      <c r="BY222" s="34">
        <v>30200</v>
      </c>
      <c r="BZ222" s="39">
        <v>7</v>
      </c>
      <c r="CJ222" s="5"/>
      <c r="CK222" s="6"/>
      <c r="CL222" s="6"/>
      <c r="CM222" s="139" t="s">
        <v>107</v>
      </c>
      <c r="CN222" s="139">
        <v>1.1668066311132848</v>
      </c>
      <c r="CO222" s="83"/>
      <c r="CP222" s="83"/>
      <c r="CQ222" s="83"/>
      <c r="CR222" s="6"/>
      <c r="CS222" s="139" t="s">
        <v>107</v>
      </c>
      <c r="CT222" s="139">
        <v>0.58129099027279463</v>
      </c>
      <c r="CU222" s="141">
        <v>58.386364067468342</v>
      </c>
      <c r="CV222" s="68">
        <f>SUM(CT215-CU222)</f>
        <v>1556.8507048980489</v>
      </c>
      <c r="CW222" s="68">
        <f>SUM(CT215+CU222)</f>
        <v>1673.6234330329855</v>
      </c>
      <c r="CX222" s="6"/>
      <c r="CY222" s="6"/>
      <c r="CZ222" s="7"/>
      <c r="DI222" s="5"/>
      <c r="DJ222" s="6"/>
      <c r="DK222" s="6"/>
      <c r="DL222" s="6"/>
      <c r="DM222" s="6"/>
      <c r="DN222" s="6"/>
      <c r="DO222" s="6"/>
      <c r="DP222" s="6"/>
      <c r="DQ222" s="6"/>
      <c r="DR222" s="6"/>
      <c r="DS222" s="6"/>
      <c r="DT222" s="6"/>
      <c r="DU222" s="6"/>
      <c r="DV222" s="6"/>
      <c r="DW222" s="6"/>
      <c r="DX222" s="6"/>
      <c r="DY222" s="6"/>
      <c r="DZ222" s="10"/>
      <c r="EA222" s="10">
        <v>4</v>
      </c>
      <c r="EB222" s="6">
        <v>1</v>
      </c>
      <c r="EC222" s="6">
        <v>10</v>
      </c>
      <c r="ED222" s="6">
        <v>65</v>
      </c>
      <c r="EE222" s="6">
        <v>57</v>
      </c>
      <c r="EF222" s="6">
        <v>30</v>
      </c>
      <c r="EG222" s="6">
        <v>8</v>
      </c>
      <c r="EH222" s="6">
        <f>SUM(EB222:EG222)</f>
        <v>171</v>
      </c>
      <c r="EI222" s="6"/>
      <c r="EJ222" s="6"/>
      <c r="EK222" s="6"/>
      <c r="EL222" s="6"/>
      <c r="EM222" s="6"/>
      <c r="EN222" s="10"/>
      <c r="EO222" s="10">
        <v>3</v>
      </c>
      <c r="EP222" s="6">
        <v>0</v>
      </c>
      <c r="EQ222" s="6">
        <v>0</v>
      </c>
      <c r="ER222" s="6">
        <v>5</v>
      </c>
      <c r="ES222" s="6">
        <v>11</v>
      </c>
      <c r="ET222" s="6">
        <v>9</v>
      </c>
      <c r="EU222" s="6">
        <v>1</v>
      </c>
      <c r="EV222" s="6">
        <f>SUM(EP222:EU222)</f>
        <v>26</v>
      </c>
      <c r="EW222" s="6"/>
      <c r="EX222" s="6"/>
      <c r="EY222" s="6"/>
      <c r="EZ222" s="6"/>
      <c r="FA222" s="6"/>
      <c r="FB222" s="6"/>
      <c r="FC222" s="6"/>
      <c r="FD222" s="6"/>
      <c r="FE222" s="6"/>
      <c r="FF222" s="6"/>
      <c r="FG222" s="6"/>
      <c r="FH222" s="7"/>
      <c r="FJ222" s="100"/>
      <c r="FK222" s="89"/>
      <c r="FL222" s="89">
        <v>1410</v>
      </c>
      <c r="FM222" s="89">
        <v>383000</v>
      </c>
      <c r="FN222" s="145">
        <f t="shared" si="30"/>
        <v>-468.55999999999995</v>
      </c>
      <c r="FO222" s="145">
        <f t="shared" si="31"/>
        <v>219548.47359999994</v>
      </c>
      <c r="FP222" s="89">
        <f t="shared" si="27"/>
        <v>-72982.900000000023</v>
      </c>
      <c r="FQ222" s="89">
        <f t="shared" si="28"/>
        <v>5326503692.4100037</v>
      </c>
      <c r="FR222" s="89">
        <f t="shared" si="29"/>
        <v>34196867.624000005</v>
      </c>
      <c r="FS222" s="89"/>
      <c r="FT222" s="89"/>
      <c r="FU222" s="89"/>
      <c r="FV222" s="139"/>
      <c r="FW222" s="139"/>
      <c r="FX222" s="139"/>
      <c r="FY222" s="139"/>
      <c r="GA222" s="139"/>
      <c r="GB222" s="139"/>
      <c r="GS222" s="139">
        <v>197</v>
      </c>
      <c r="GT222" s="139">
        <v>405743.76011966931</v>
      </c>
      <c r="GU222" s="139">
        <v>166756.23988033069</v>
      </c>
      <c r="GV222" s="139">
        <v>1.1444481569009559</v>
      </c>
      <c r="HM222" s="139">
        <v>197</v>
      </c>
      <c r="HN222" s="139">
        <v>292818.35896721628</v>
      </c>
      <c r="HO222" s="139">
        <v>224715.64103278372</v>
      </c>
      <c r="HP222" s="139">
        <v>1.673987173419174</v>
      </c>
      <c r="HW222" s="139">
        <v>197</v>
      </c>
      <c r="HX222" s="139">
        <v>600774.24039664888</v>
      </c>
      <c r="HY222" s="139">
        <v>109225.75960335112</v>
      </c>
      <c r="HZ222" s="139">
        <v>0.65201924963710112</v>
      </c>
      <c r="JK222" s="139">
        <v>197</v>
      </c>
      <c r="JL222" s="139">
        <v>387277.97615349176</v>
      </c>
      <c r="JM222" s="139">
        <v>137722.02384650824</v>
      </c>
      <c r="JN222" s="139">
        <v>1.0067803131425432</v>
      </c>
    </row>
    <row r="223" spans="2:274">
      <c r="B223" s="26">
        <v>840000</v>
      </c>
      <c r="C223" s="6">
        <v>3</v>
      </c>
      <c r="D223" s="6">
        <v>2</v>
      </c>
      <c r="E223" s="6">
        <v>2060</v>
      </c>
      <c r="F223" s="6">
        <v>9715</v>
      </c>
      <c r="G223" s="27">
        <v>8</v>
      </c>
      <c r="I223" s="55">
        <v>385000</v>
      </c>
      <c r="J223" s="6">
        <v>3</v>
      </c>
      <c r="K223" s="6">
        <v>2</v>
      </c>
      <c r="L223" s="6">
        <v>1860</v>
      </c>
      <c r="M223" s="6">
        <v>7400</v>
      </c>
      <c r="N223" s="27">
        <v>8</v>
      </c>
      <c r="P223" s="26">
        <v>415000</v>
      </c>
      <c r="Q223" s="57">
        <v>3</v>
      </c>
      <c r="R223" s="6">
        <v>2</v>
      </c>
      <c r="S223" s="6">
        <v>2600</v>
      </c>
      <c r="T223" s="6">
        <v>64626</v>
      </c>
      <c r="U223" s="27">
        <v>8</v>
      </c>
      <c r="W223" s="38">
        <v>654500</v>
      </c>
      <c r="X223" s="34">
        <v>4</v>
      </c>
      <c r="Y223" s="59">
        <v>1</v>
      </c>
      <c r="Z223" s="34">
        <v>1780</v>
      </c>
      <c r="AA223" s="34">
        <v>5000</v>
      </c>
      <c r="AB223" s="39">
        <v>8</v>
      </c>
      <c r="AD223" s="38">
        <v>435000</v>
      </c>
      <c r="AE223" s="34">
        <v>4</v>
      </c>
      <c r="AF223" s="34">
        <v>1</v>
      </c>
      <c r="AG223" s="34">
        <v>1450</v>
      </c>
      <c r="AH223" s="34">
        <v>8800</v>
      </c>
      <c r="AI223" s="62">
        <v>7</v>
      </c>
      <c r="AK223" s="38">
        <v>425000</v>
      </c>
      <c r="AL223" s="34">
        <v>4</v>
      </c>
      <c r="AM223" s="34">
        <v>1</v>
      </c>
      <c r="AN223" s="59">
        <v>1600</v>
      </c>
      <c r="AO223" s="34">
        <v>6180</v>
      </c>
      <c r="AP223" s="39">
        <v>6</v>
      </c>
      <c r="AS223" s="38">
        <v>447500</v>
      </c>
      <c r="AT223" s="34">
        <v>3</v>
      </c>
      <c r="AU223" s="34">
        <v>1</v>
      </c>
      <c r="AV223" s="34">
        <v>1950</v>
      </c>
      <c r="AW223" s="59">
        <v>6504</v>
      </c>
      <c r="AX223" s="39">
        <v>8</v>
      </c>
      <c r="BN223" s="38">
        <v>399950</v>
      </c>
      <c r="BO223" s="34">
        <v>3</v>
      </c>
      <c r="BP223" s="59">
        <v>1</v>
      </c>
      <c r="BQ223" s="34">
        <v>1720</v>
      </c>
      <c r="BR223" s="34">
        <v>8910</v>
      </c>
      <c r="BS223" s="39">
        <v>7</v>
      </c>
      <c r="BU223" s="38">
        <v>399950</v>
      </c>
      <c r="BV223" s="34">
        <v>3</v>
      </c>
      <c r="BW223" s="59">
        <v>1</v>
      </c>
      <c r="BX223" s="34">
        <v>1720</v>
      </c>
      <c r="BY223" s="34">
        <v>8910</v>
      </c>
      <c r="BZ223" s="39">
        <v>7</v>
      </c>
      <c r="CJ223" s="5"/>
      <c r="CK223" s="6"/>
      <c r="CL223" s="6"/>
      <c r="CM223" s="139" t="s">
        <v>108</v>
      </c>
      <c r="CN223" s="139">
        <v>829000</v>
      </c>
      <c r="CO223" s="83"/>
      <c r="CP223" s="83"/>
      <c r="CQ223" s="83"/>
      <c r="CR223" s="6"/>
      <c r="CS223" s="139" t="s">
        <v>108</v>
      </c>
      <c r="CT223" s="139">
        <v>2640</v>
      </c>
      <c r="CU223" s="6"/>
      <c r="CV223" s="6"/>
      <c r="CW223" s="6"/>
      <c r="CX223" s="6"/>
      <c r="CY223" s="6"/>
      <c r="CZ223" s="7"/>
      <c r="DI223" s="5"/>
      <c r="DJ223" s="6"/>
      <c r="DK223" s="6"/>
      <c r="DL223" s="6"/>
      <c r="DM223" s="6"/>
      <c r="DN223" s="6"/>
      <c r="DO223" s="6"/>
      <c r="DP223" s="6"/>
      <c r="DQ223" s="6"/>
      <c r="DR223" s="6"/>
      <c r="DS223" s="6"/>
      <c r="DT223" s="6"/>
      <c r="DU223" s="6"/>
      <c r="DV223" s="6"/>
      <c r="DW223" s="6"/>
      <c r="DX223" s="6"/>
      <c r="DY223" s="6"/>
      <c r="DZ223" s="6"/>
      <c r="EA223" s="6" t="s">
        <v>92</v>
      </c>
      <c r="EB223" s="6">
        <f t="shared" ref="EB223:EH223" si="46">SUM(EB220:EB222)</f>
        <v>8</v>
      </c>
      <c r="EC223" s="6">
        <f t="shared" si="46"/>
        <v>54</v>
      </c>
      <c r="ED223" s="6">
        <f t="shared" si="46"/>
        <v>232</v>
      </c>
      <c r="EE223" s="6">
        <f t="shared" si="46"/>
        <v>141</v>
      </c>
      <c r="EF223" s="6">
        <f t="shared" si="46"/>
        <v>55</v>
      </c>
      <c r="EG223" s="6">
        <f t="shared" si="46"/>
        <v>10</v>
      </c>
      <c r="EH223" s="6">
        <f t="shared" si="46"/>
        <v>500</v>
      </c>
      <c r="EI223" s="6"/>
      <c r="EJ223" s="6"/>
      <c r="EK223" s="6"/>
      <c r="EL223" s="6"/>
      <c r="EM223" s="6"/>
      <c r="EN223" s="6"/>
      <c r="EO223" s="6"/>
      <c r="EP223" s="6">
        <f t="shared" ref="EP223:EV223" si="47">SUM(EP220:EP222)</f>
        <v>8</v>
      </c>
      <c r="EQ223" s="6">
        <f t="shared" si="47"/>
        <v>54</v>
      </c>
      <c r="ER223" s="6">
        <f t="shared" si="47"/>
        <v>232</v>
      </c>
      <c r="ES223" s="6">
        <f t="shared" si="47"/>
        <v>141</v>
      </c>
      <c r="ET223" s="6">
        <f t="shared" si="47"/>
        <v>55</v>
      </c>
      <c r="EU223" s="6">
        <f t="shared" si="47"/>
        <v>10</v>
      </c>
      <c r="EV223" s="6">
        <f t="shared" si="47"/>
        <v>500</v>
      </c>
      <c r="EW223" s="6"/>
      <c r="EX223" s="6"/>
      <c r="EY223" s="6"/>
      <c r="EZ223" s="6"/>
      <c r="FA223" s="6"/>
      <c r="FB223" s="6"/>
      <c r="FC223" s="6"/>
      <c r="FD223" s="6"/>
      <c r="FE223" s="6"/>
      <c r="FF223" s="6"/>
      <c r="FG223" s="6"/>
      <c r="FH223" s="7"/>
      <c r="FJ223" s="100"/>
      <c r="FK223" s="89"/>
      <c r="FL223" s="89">
        <v>1860</v>
      </c>
      <c r="FM223" s="89">
        <v>385000</v>
      </c>
      <c r="FN223" s="145">
        <f t="shared" si="30"/>
        <v>-18.559999999999945</v>
      </c>
      <c r="FO223" s="145">
        <f t="shared" si="31"/>
        <v>344.47359999999799</v>
      </c>
      <c r="FP223" s="89">
        <f t="shared" si="27"/>
        <v>-70982.900000000023</v>
      </c>
      <c r="FQ223" s="89">
        <f t="shared" si="28"/>
        <v>5038572092.4100037</v>
      </c>
      <c r="FR223" s="89">
        <f t="shared" si="29"/>
        <v>1317442.6239999966</v>
      </c>
      <c r="FS223" s="89"/>
      <c r="FT223" s="89"/>
      <c r="FU223" s="89"/>
      <c r="FV223" s="139"/>
      <c r="FW223" s="139"/>
      <c r="FX223" s="139"/>
      <c r="FY223" s="139"/>
      <c r="GA223" s="139"/>
      <c r="GB223" s="139"/>
      <c r="GS223" s="139">
        <v>198</v>
      </c>
      <c r="GT223" s="139">
        <v>841219.685439236</v>
      </c>
      <c r="GU223" s="139">
        <v>-266219.685439236</v>
      </c>
      <c r="GV223" s="139">
        <v>-1.8270658330406682</v>
      </c>
      <c r="HM223" s="139">
        <v>198</v>
      </c>
      <c r="HN223" s="139">
        <v>351931.09502915759</v>
      </c>
      <c r="HO223" s="139">
        <v>170068.90497084241</v>
      </c>
      <c r="HP223" s="139">
        <v>1.2669040935922247</v>
      </c>
      <c r="HW223" s="139">
        <v>198</v>
      </c>
      <c r="HX223" s="139">
        <v>702198.3461900414</v>
      </c>
      <c r="HY223" s="139">
        <v>9801.6538099586032</v>
      </c>
      <c r="HZ223" s="139">
        <v>5.8510620439537461E-2</v>
      </c>
      <c r="JK223" s="139">
        <v>198</v>
      </c>
      <c r="JL223" s="139">
        <v>492845.63897978293</v>
      </c>
      <c r="JM223" s="139">
        <v>32154.361020217068</v>
      </c>
      <c r="JN223" s="139">
        <v>0.23505592462765196</v>
      </c>
    </row>
    <row r="224" spans="2:274">
      <c r="B224" s="26">
        <v>215000</v>
      </c>
      <c r="C224" s="6">
        <v>3</v>
      </c>
      <c r="D224" s="6">
        <v>1</v>
      </c>
      <c r="E224" s="6">
        <v>1770</v>
      </c>
      <c r="F224" s="6">
        <v>29004</v>
      </c>
      <c r="G224" s="27">
        <v>8</v>
      </c>
      <c r="I224" s="55">
        <v>385000</v>
      </c>
      <c r="J224" s="6">
        <v>3</v>
      </c>
      <c r="K224" s="6">
        <v>2</v>
      </c>
      <c r="L224" s="6">
        <v>1320</v>
      </c>
      <c r="M224" s="6">
        <v>1297</v>
      </c>
      <c r="N224" s="27">
        <v>7</v>
      </c>
      <c r="P224" s="26">
        <v>415000</v>
      </c>
      <c r="Q224" s="57">
        <v>3</v>
      </c>
      <c r="R224" s="6">
        <v>2</v>
      </c>
      <c r="S224" s="6">
        <v>1620</v>
      </c>
      <c r="T224" s="6">
        <v>998</v>
      </c>
      <c r="U224" s="27">
        <v>8</v>
      </c>
      <c r="W224" s="38">
        <v>655000</v>
      </c>
      <c r="X224" s="34">
        <v>2</v>
      </c>
      <c r="Y224" s="59">
        <v>1</v>
      </c>
      <c r="Z224" s="34">
        <v>1450</v>
      </c>
      <c r="AA224" s="34">
        <v>15798</v>
      </c>
      <c r="AB224" s="39">
        <v>7</v>
      </c>
      <c r="AD224" s="38">
        <v>440000</v>
      </c>
      <c r="AE224" s="34">
        <v>3</v>
      </c>
      <c r="AF224" s="34">
        <v>1</v>
      </c>
      <c r="AG224" s="34">
        <v>1570</v>
      </c>
      <c r="AH224" s="34">
        <v>5120</v>
      </c>
      <c r="AI224" s="62">
        <v>7</v>
      </c>
      <c r="AK224" s="38">
        <v>267500</v>
      </c>
      <c r="AL224" s="34">
        <v>3</v>
      </c>
      <c r="AM224" s="34">
        <v>1</v>
      </c>
      <c r="AN224" s="59">
        <v>1600</v>
      </c>
      <c r="AO224" s="34">
        <v>9072</v>
      </c>
      <c r="AP224" s="39">
        <v>7</v>
      </c>
      <c r="AS224" s="38">
        <v>248000</v>
      </c>
      <c r="AT224" s="34">
        <v>4</v>
      </c>
      <c r="AU224" s="34">
        <v>3</v>
      </c>
      <c r="AV224" s="34">
        <v>1850</v>
      </c>
      <c r="AW224" s="59">
        <v>6519</v>
      </c>
      <c r="AX224" s="39">
        <v>7</v>
      </c>
      <c r="BN224" s="38">
        <v>400000</v>
      </c>
      <c r="BO224" s="34">
        <v>2</v>
      </c>
      <c r="BP224" s="59">
        <v>1</v>
      </c>
      <c r="BQ224" s="34">
        <v>1470</v>
      </c>
      <c r="BR224" s="34">
        <v>6120</v>
      </c>
      <c r="BS224" s="39">
        <v>7</v>
      </c>
      <c r="BU224" s="38">
        <v>400000</v>
      </c>
      <c r="BV224" s="34">
        <v>2</v>
      </c>
      <c r="BW224" s="59">
        <v>1</v>
      </c>
      <c r="BX224" s="34">
        <v>1470</v>
      </c>
      <c r="BY224" s="34">
        <v>6120</v>
      </c>
      <c r="BZ224" s="39">
        <v>7</v>
      </c>
      <c r="CJ224" s="5"/>
      <c r="CK224" s="6"/>
      <c r="CL224" s="6"/>
      <c r="CM224" s="139" t="s">
        <v>109</v>
      </c>
      <c r="CN224" s="139">
        <v>156000</v>
      </c>
      <c r="CO224" s="83"/>
      <c r="CP224" s="83"/>
      <c r="CQ224" s="83"/>
      <c r="CR224" s="6"/>
      <c r="CS224" s="139" t="s">
        <v>109</v>
      </c>
      <c r="CT224" s="139">
        <v>750</v>
      </c>
      <c r="CU224" s="6"/>
      <c r="CV224" s="6"/>
      <c r="CW224" s="6"/>
      <c r="CX224" s="6"/>
      <c r="CY224" s="6"/>
      <c r="CZ224" s="7"/>
      <c r="DI224" s="5"/>
      <c r="DJ224" s="6"/>
      <c r="DK224" s="6"/>
      <c r="DL224" s="6"/>
      <c r="DM224" s="6"/>
      <c r="DN224" s="6"/>
      <c r="DO224" s="6"/>
      <c r="DP224" s="6"/>
      <c r="DQ224" s="6"/>
      <c r="DR224" s="6"/>
      <c r="DS224" s="6"/>
      <c r="DT224" s="6"/>
      <c r="DU224" s="6"/>
      <c r="DV224" s="6"/>
      <c r="DW224" s="6"/>
      <c r="DX224" s="6"/>
      <c r="DY224" s="6"/>
      <c r="DZ224" s="6"/>
      <c r="EA224" s="6"/>
      <c r="EB224" s="6"/>
      <c r="EC224" s="6"/>
      <c r="ED224" s="6"/>
      <c r="EE224" s="6"/>
      <c r="EF224" s="6"/>
      <c r="EG224" s="6"/>
      <c r="EH224" s="6"/>
      <c r="EI224" s="6"/>
      <c r="EJ224" s="6"/>
      <c r="EK224" s="6"/>
      <c r="EL224" s="6"/>
      <c r="EM224" s="6"/>
      <c r="EN224" s="6"/>
      <c r="EO224" s="6"/>
      <c r="EP224" s="6"/>
      <c r="EQ224" s="6"/>
      <c r="ER224" s="6"/>
      <c r="ES224" s="6"/>
      <c r="ET224" s="6"/>
      <c r="EU224" s="6"/>
      <c r="EV224" s="6"/>
      <c r="EW224" s="6"/>
      <c r="EX224" s="6"/>
      <c r="EY224" s="6"/>
      <c r="EZ224" s="6"/>
      <c r="FA224" s="6"/>
      <c r="FB224" s="6"/>
      <c r="FC224" s="6"/>
      <c r="FD224" s="6"/>
      <c r="FE224" s="6"/>
      <c r="FF224" s="6"/>
      <c r="FG224" s="6"/>
      <c r="FH224" s="7"/>
      <c r="FJ224" s="100"/>
      <c r="FK224" s="89"/>
      <c r="FL224" s="89">
        <v>1320</v>
      </c>
      <c r="FM224" s="89">
        <v>385000</v>
      </c>
      <c r="FN224" s="145">
        <f t="shared" si="30"/>
        <v>-558.55999999999995</v>
      </c>
      <c r="FO224" s="145">
        <f t="shared" si="31"/>
        <v>311989.27359999996</v>
      </c>
      <c r="FP224" s="89">
        <f t="shared" si="27"/>
        <v>-70982.900000000023</v>
      </c>
      <c r="FQ224" s="89">
        <f t="shared" si="28"/>
        <v>5038572092.4100037</v>
      </c>
      <c r="FR224" s="89">
        <f t="shared" si="29"/>
        <v>39648208.624000005</v>
      </c>
      <c r="FS224" s="89"/>
      <c r="FT224" s="89"/>
      <c r="FU224" s="89"/>
      <c r="FV224" s="139"/>
      <c r="FW224" s="139"/>
      <c r="FX224" s="139"/>
      <c r="FY224" s="139"/>
      <c r="GA224" s="139"/>
      <c r="GB224" s="139"/>
      <c r="GS224" s="139">
        <v>199</v>
      </c>
      <c r="GT224" s="139">
        <v>439241.90822117444</v>
      </c>
      <c r="GU224" s="139">
        <v>137758.09177882556</v>
      </c>
      <c r="GV224" s="139">
        <v>0.94543385211617292</v>
      </c>
      <c r="HM224" s="139">
        <v>199</v>
      </c>
      <c r="HN224" s="139">
        <v>423402.41318969114</v>
      </c>
      <c r="HO224" s="139">
        <v>99097.586810308858</v>
      </c>
      <c r="HP224" s="139">
        <v>0.73821336367524482</v>
      </c>
      <c r="HW224" s="139">
        <v>199</v>
      </c>
      <c r="HX224" s="139">
        <v>489534.89855873468</v>
      </c>
      <c r="HY224" s="139">
        <v>230465.10144126532</v>
      </c>
      <c r="HZ224" s="139">
        <v>1.3757531470137003</v>
      </c>
      <c r="JK224" s="139">
        <v>199</v>
      </c>
      <c r="JL224" s="139">
        <v>462231.01676015847</v>
      </c>
      <c r="JM224" s="139">
        <v>67768.983239841531</v>
      </c>
      <c r="JN224" s="139">
        <v>0.49540717063234813</v>
      </c>
    </row>
    <row r="225" spans="2:274">
      <c r="B225" s="26">
        <v>550000</v>
      </c>
      <c r="C225" s="6">
        <v>4</v>
      </c>
      <c r="D225" s="6">
        <v>1</v>
      </c>
      <c r="E225" s="6">
        <v>2150</v>
      </c>
      <c r="F225" s="6">
        <v>9000</v>
      </c>
      <c r="G225" s="27">
        <v>7</v>
      </c>
      <c r="I225" s="55">
        <v>385000</v>
      </c>
      <c r="J225" s="6">
        <v>4</v>
      </c>
      <c r="K225" s="6">
        <v>1</v>
      </c>
      <c r="L225" s="6">
        <v>1970</v>
      </c>
      <c r="M225" s="6">
        <v>10358</v>
      </c>
      <c r="N225" s="27">
        <v>8</v>
      </c>
      <c r="P225" s="26">
        <v>420000</v>
      </c>
      <c r="Q225" s="57">
        <v>3</v>
      </c>
      <c r="R225" s="6">
        <v>1</v>
      </c>
      <c r="S225" s="6">
        <v>1130</v>
      </c>
      <c r="T225" s="6">
        <v>5413</v>
      </c>
      <c r="U225" s="27">
        <v>7</v>
      </c>
      <c r="W225" s="38">
        <v>655000</v>
      </c>
      <c r="X225" s="34">
        <v>2</v>
      </c>
      <c r="Y225" s="59">
        <v>1</v>
      </c>
      <c r="Z225" s="34">
        <v>1660</v>
      </c>
      <c r="AA225" s="34">
        <v>5422</v>
      </c>
      <c r="AB225" s="39">
        <v>7</v>
      </c>
      <c r="AD225" s="38">
        <v>440000</v>
      </c>
      <c r="AE225" s="34">
        <v>4</v>
      </c>
      <c r="AF225" s="34">
        <v>1</v>
      </c>
      <c r="AG225" s="34">
        <v>1780</v>
      </c>
      <c r="AH225" s="34">
        <v>4000</v>
      </c>
      <c r="AI225" s="62">
        <v>7</v>
      </c>
      <c r="AK225" s="38">
        <v>285000</v>
      </c>
      <c r="AL225" s="34">
        <v>3</v>
      </c>
      <c r="AM225" s="34">
        <v>1</v>
      </c>
      <c r="AN225" s="59">
        <v>1600</v>
      </c>
      <c r="AO225" s="34">
        <v>7500</v>
      </c>
      <c r="AP225" s="39">
        <v>7</v>
      </c>
      <c r="AS225" s="38">
        <v>398000</v>
      </c>
      <c r="AT225" s="34">
        <v>3</v>
      </c>
      <c r="AU225" s="34">
        <v>1</v>
      </c>
      <c r="AV225" s="34">
        <v>1480</v>
      </c>
      <c r="AW225" s="59">
        <v>6550</v>
      </c>
      <c r="AX225" s="39">
        <v>6</v>
      </c>
      <c r="BN225" s="38">
        <v>402000</v>
      </c>
      <c r="BO225" s="34">
        <v>4</v>
      </c>
      <c r="BP225" s="59">
        <v>1</v>
      </c>
      <c r="BQ225" s="34">
        <v>1640</v>
      </c>
      <c r="BR225" s="34">
        <v>10500</v>
      </c>
      <c r="BS225" s="39">
        <v>7</v>
      </c>
      <c r="BU225" s="38">
        <v>402000</v>
      </c>
      <c r="BV225" s="34">
        <v>4</v>
      </c>
      <c r="BW225" s="59">
        <v>1</v>
      </c>
      <c r="BX225" s="34">
        <v>1640</v>
      </c>
      <c r="BY225" s="34">
        <v>10500</v>
      </c>
      <c r="BZ225" s="39">
        <v>7</v>
      </c>
      <c r="CJ225" s="5"/>
      <c r="CK225" s="6"/>
      <c r="CL225" s="6"/>
      <c r="CM225" s="139" t="s">
        <v>110</v>
      </c>
      <c r="CN225" s="139">
        <v>985000</v>
      </c>
      <c r="CO225" s="83"/>
      <c r="CP225" s="83"/>
      <c r="CQ225" s="83"/>
      <c r="CR225" s="6"/>
      <c r="CS225" s="139" t="s">
        <v>110</v>
      </c>
      <c r="CT225" s="139">
        <v>3390</v>
      </c>
      <c r="CU225" s="6"/>
      <c r="CV225" s="6"/>
      <c r="CW225" s="6"/>
      <c r="CX225" s="6"/>
      <c r="CY225" s="6"/>
      <c r="CZ225" s="7"/>
      <c r="DI225" s="5"/>
      <c r="DJ225" s="6"/>
      <c r="DK225" s="6"/>
      <c r="DL225" s="6"/>
      <c r="DM225" s="6"/>
      <c r="DN225" s="6"/>
      <c r="DO225" s="6"/>
      <c r="DP225" s="6"/>
      <c r="DQ225" s="6"/>
      <c r="DR225" s="6"/>
      <c r="DS225" s="6"/>
      <c r="DT225" s="6"/>
      <c r="DU225" s="6"/>
      <c r="DV225" s="6"/>
      <c r="DW225" s="6"/>
      <c r="DX225" s="6"/>
      <c r="DY225" s="6"/>
      <c r="DZ225" s="6"/>
      <c r="EA225" s="6"/>
      <c r="EB225" s="6"/>
      <c r="EC225" s="6"/>
      <c r="ED225" s="6"/>
      <c r="EE225" s="6"/>
      <c r="EF225" s="6"/>
      <c r="EG225" s="6"/>
      <c r="EH225" s="6"/>
      <c r="EI225" s="6"/>
      <c r="EJ225" s="6"/>
      <c r="EK225" s="6"/>
      <c r="EL225" s="6"/>
      <c r="EM225" s="6"/>
      <c r="EN225" s="6"/>
      <c r="EO225" s="6"/>
      <c r="EP225" s="6"/>
      <c r="EQ225" s="6"/>
      <c r="ER225" s="6"/>
      <c r="ES225" s="6"/>
      <c r="ET225" s="6"/>
      <c r="EU225" s="6"/>
      <c r="EV225" s="6"/>
      <c r="EW225" s="6"/>
      <c r="EX225" s="6"/>
      <c r="EY225" s="6"/>
      <c r="EZ225" s="6"/>
      <c r="FA225" s="6"/>
      <c r="FB225" s="6"/>
      <c r="FC225" s="6"/>
      <c r="FD225" s="6"/>
      <c r="FE225" s="6"/>
      <c r="FF225" s="6"/>
      <c r="FG225" s="6"/>
      <c r="FH225" s="7"/>
      <c r="FJ225" s="100"/>
      <c r="FK225" s="89"/>
      <c r="FL225" s="89">
        <v>1970</v>
      </c>
      <c r="FM225" s="89">
        <v>385000</v>
      </c>
      <c r="FN225" s="145">
        <f t="shared" si="30"/>
        <v>91.440000000000055</v>
      </c>
      <c r="FO225" s="145">
        <f t="shared" si="31"/>
        <v>8361.2736000000095</v>
      </c>
      <c r="FP225" s="89">
        <f t="shared" si="27"/>
        <v>-70982.900000000023</v>
      </c>
      <c r="FQ225" s="89">
        <f t="shared" si="28"/>
        <v>5038572092.4100037</v>
      </c>
      <c r="FR225" s="89">
        <f t="shared" si="29"/>
        <v>-6490676.3760000058</v>
      </c>
      <c r="FS225" s="89"/>
      <c r="FT225" s="89"/>
      <c r="FU225" s="89"/>
      <c r="FV225" s="139"/>
      <c r="FW225" s="139"/>
      <c r="FX225" s="139"/>
      <c r="FY225" s="139"/>
      <c r="GA225" s="139"/>
      <c r="GB225" s="139"/>
      <c r="GS225" s="139">
        <v>200</v>
      </c>
      <c r="GT225" s="139">
        <v>415596.15662011201</v>
      </c>
      <c r="GU225" s="139">
        <v>164403.84337988799</v>
      </c>
      <c r="GV225" s="139">
        <v>1.1283036585531645</v>
      </c>
      <c r="HM225" s="139">
        <v>200</v>
      </c>
      <c r="HN225" s="139">
        <v>317684.42174390191</v>
      </c>
      <c r="HO225" s="139">
        <v>207315.57825609809</v>
      </c>
      <c r="HP225" s="139">
        <v>1.5443678831419532</v>
      </c>
      <c r="HW225" s="139">
        <v>200</v>
      </c>
      <c r="HX225" s="139">
        <v>504257.75262551749</v>
      </c>
      <c r="HY225" s="139">
        <v>225742.24737448251</v>
      </c>
      <c r="HZ225" s="139">
        <v>1.3475602392605115</v>
      </c>
      <c r="JK225" s="139">
        <v>200</v>
      </c>
      <c r="JL225" s="139">
        <v>376721.20987086266</v>
      </c>
      <c r="JM225" s="139">
        <v>168278.79012913734</v>
      </c>
      <c r="JN225" s="139">
        <v>1.2301574453355424</v>
      </c>
    </row>
    <row r="226" spans="2:274">
      <c r="B226" s="26">
        <v>358000</v>
      </c>
      <c r="C226" s="6">
        <v>2</v>
      </c>
      <c r="D226" s="6">
        <v>1</v>
      </c>
      <c r="E226" s="6">
        <v>960</v>
      </c>
      <c r="F226" s="6">
        <v>1808</v>
      </c>
      <c r="G226" s="27">
        <v>7</v>
      </c>
      <c r="I226" s="55">
        <v>390000</v>
      </c>
      <c r="J226" s="6">
        <v>3</v>
      </c>
      <c r="K226" s="6">
        <v>2</v>
      </c>
      <c r="L226" s="6">
        <v>2270</v>
      </c>
      <c r="M226" s="6">
        <v>32112</v>
      </c>
      <c r="N226" s="27">
        <v>8</v>
      </c>
      <c r="P226" s="26">
        <v>420000</v>
      </c>
      <c r="Q226" s="57">
        <v>3</v>
      </c>
      <c r="R226" s="6">
        <v>2</v>
      </c>
      <c r="S226" s="6">
        <v>1620</v>
      </c>
      <c r="T226" s="6">
        <v>1075</v>
      </c>
      <c r="U226" s="27">
        <v>8</v>
      </c>
      <c r="W226" s="38">
        <v>657000</v>
      </c>
      <c r="X226" s="34">
        <v>4</v>
      </c>
      <c r="Y226" s="59">
        <v>1</v>
      </c>
      <c r="Z226" s="34">
        <v>2740</v>
      </c>
      <c r="AA226" s="34">
        <v>8520</v>
      </c>
      <c r="AB226" s="39">
        <v>8</v>
      </c>
      <c r="AD226" s="38">
        <v>441000</v>
      </c>
      <c r="AE226" s="34">
        <v>4</v>
      </c>
      <c r="AF226" s="34">
        <v>1</v>
      </c>
      <c r="AG226" s="34">
        <v>1100</v>
      </c>
      <c r="AH226" s="34">
        <v>3300</v>
      </c>
      <c r="AI226" s="62">
        <v>7</v>
      </c>
      <c r="AK226" s="38">
        <v>299500</v>
      </c>
      <c r="AL226" s="34">
        <v>4</v>
      </c>
      <c r="AM226" s="34">
        <v>2</v>
      </c>
      <c r="AN226" s="59">
        <v>1600</v>
      </c>
      <c r="AO226" s="34">
        <v>15312</v>
      </c>
      <c r="AP226" s="39">
        <v>7</v>
      </c>
      <c r="AS226" s="38">
        <v>799000</v>
      </c>
      <c r="AT226" s="34">
        <v>4</v>
      </c>
      <c r="AU226" s="34">
        <v>1</v>
      </c>
      <c r="AV226" s="34">
        <v>1810</v>
      </c>
      <c r="AW226" s="59">
        <v>6583</v>
      </c>
      <c r="AX226" s="39">
        <v>7</v>
      </c>
      <c r="BN226" s="38">
        <v>402500</v>
      </c>
      <c r="BO226" s="34">
        <v>3</v>
      </c>
      <c r="BP226" s="59">
        <v>1</v>
      </c>
      <c r="BQ226" s="34">
        <v>1480</v>
      </c>
      <c r="BR226" s="34">
        <v>2211</v>
      </c>
      <c r="BS226" s="39">
        <v>7</v>
      </c>
      <c r="BU226" s="38">
        <v>402500</v>
      </c>
      <c r="BV226" s="34">
        <v>3</v>
      </c>
      <c r="BW226" s="59">
        <v>1</v>
      </c>
      <c r="BX226" s="34">
        <v>1480</v>
      </c>
      <c r="BY226" s="34">
        <v>2211</v>
      </c>
      <c r="BZ226" s="39">
        <v>7</v>
      </c>
      <c r="CJ226" s="5"/>
      <c r="CK226" s="6"/>
      <c r="CL226" s="6"/>
      <c r="CM226" s="139" t="s">
        <v>111</v>
      </c>
      <c r="CN226" s="139">
        <v>91936091</v>
      </c>
      <c r="CO226" s="83"/>
      <c r="CP226" s="83"/>
      <c r="CQ226" s="83"/>
      <c r="CR226" s="6"/>
      <c r="CS226" s="139" t="s">
        <v>111</v>
      </c>
      <c r="CT226" s="139">
        <v>374735</v>
      </c>
      <c r="CU226" s="6"/>
      <c r="CV226" s="6"/>
      <c r="CW226" s="6"/>
      <c r="CX226" s="6"/>
      <c r="CY226" s="6"/>
      <c r="CZ226" s="7"/>
      <c r="DI226" s="5"/>
      <c r="DJ226" s="6"/>
      <c r="DK226" s="6"/>
      <c r="DL226" s="6"/>
      <c r="DM226" s="6"/>
      <c r="DN226" s="6"/>
      <c r="DO226" s="6"/>
      <c r="DP226" s="6"/>
      <c r="DQ226" s="6"/>
      <c r="DR226" s="6"/>
      <c r="DS226" s="6"/>
      <c r="DT226" s="6"/>
      <c r="DU226" s="6"/>
      <c r="DV226" s="6"/>
      <c r="DW226" s="6"/>
      <c r="DX226" s="6"/>
      <c r="DY226" s="6"/>
      <c r="DZ226" s="6"/>
      <c r="EA226" s="6"/>
      <c r="EB226" s="6"/>
      <c r="EC226" s="6"/>
      <c r="ED226" s="6"/>
      <c r="EE226" s="6"/>
      <c r="EF226" s="6"/>
      <c r="EG226" s="6"/>
      <c r="EH226" s="6"/>
      <c r="EI226" s="6"/>
      <c r="EJ226" s="6"/>
      <c r="EK226" s="6"/>
      <c r="EL226" s="6"/>
      <c r="EM226" s="6"/>
      <c r="EN226" s="6"/>
      <c r="EO226" s="6"/>
      <c r="EP226" s="6"/>
      <c r="EQ226" s="6"/>
      <c r="ER226" s="6"/>
      <c r="ES226" s="6"/>
      <c r="ET226" s="6"/>
      <c r="EU226" s="6"/>
      <c r="EV226" s="6"/>
      <c r="EW226" s="6"/>
      <c r="EX226" s="6"/>
      <c r="EY226" s="6"/>
      <c r="EZ226" s="6"/>
      <c r="FA226" s="6"/>
      <c r="FB226" s="6"/>
      <c r="FC226" s="6"/>
      <c r="FD226" s="6"/>
      <c r="FE226" s="6"/>
      <c r="FF226" s="6"/>
      <c r="FG226" s="6"/>
      <c r="FH226" s="7"/>
      <c r="FJ226" s="100"/>
      <c r="FK226" s="89"/>
      <c r="FL226" s="89">
        <v>2270</v>
      </c>
      <c r="FM226" s="89">
        <v>390000</v>
      </c>
      <c r="FN226" s="145">
        <f t="shared" si="30"/>
        <v>391.44000000000005</v>
      </c>
      <c r="FO226" s="145">
        <f t="shared" si="31"/>
        <v>153225.27360000004</v>
      </c>
      <c r="FP226" s="89">
        <f t="shared" si="27"/>
        <v>-65982.900000000023</v>
      </c>
      <c r="FQ226" s="89">
        <f t="shared" si="28"/>
        <v>4353743092.4100027</v>
      </c>
      <c r="FR226" s="89">
        <f t="shared" si="29"/>
        <v>-25828346.376000013</v>
      </c>
      <c r="FS226" s="89"/>
      <c r="FT226" s="89"/>
      <c r="FU226" s="89"/>
      <c r="FV226" s="139"/>
      <c r="FW226" s="139"/>
      <c r="FX226" s="139"/>
      <c r="FY226" s="139"/>
      <c r="GA226" s="139"/>
      <c r="GB226" s="139"/>
      <c r="GS226" s="139">
        <v>201</v>
      </c>
      <c r="GT226" s="139">
        <v>456976.22192197124</v>
      </c>
      <c r="GU226" s="139">
        <v>128023.77807802876</v>
      </c>
      <c r="GV226" s="139">
        <v>0.87862725236573891</v>
      </c>
      <c r="HM226" s="139">
        <v>201</v>
      </c>
      <c r="HN226" s="139">
        <v>396600.66887949104</v>
      </c>
      <c r="HO226" s="139">
        <v>128399.33112050896</v>
      </c>
      <c r="HP226" s="139">
        <v>0.95649253600454087</v>
      </c>
      <c r="HW226" s="139">
        <v>201</v>
      </c>
      <c r="HX226" s="139">
        <v>550062.18749995274</v>
      </c>
      <c r="HY226" s="139">
        <v>182437.81250004726</v>
      </c>
      <c r="HZ226" s="139">
        <v>1.0890559703469931</v>
      </c>
      <c r="JK226" s="139">
        <v>201</v>
      </c>
      <c r="JL226" s="139">
        <v>452729.92710579227</v>
      </c>
      <c r="JM226" s="139">
        <v>97270.072894207726</v>
      </c>
      <c r="JN226" s="139">
        <v>0.71106705894019828</v>
      </c>
    </row>
    <row r="227" spans="2:274">
      <c r="B227" s="26">
        <v>425000</v>
      </c>
      <c r="C227" s="6">
        <v>3</v>
      </c>
      <c r="D227" s="6">
        <v>1</v>
      </c>
      <c r="E227" s="6">
        <v>1300</v>
      </c>
      <c r="F227" s="6">
        <v>19163</v>
      </c>
      <c r="G227" s="27">
        <v>7</v>
      </c>
      <c r="I227" s="55">
        <v>391000</v>
      </c>
      <c r="J227" s="6">
        <v>3</v>
      </c>
      <c r="K227" s="6">
        <v>2</v>
      </c>
      <c r="L227" s="6">
        <v>1800</v>
      </c>
      <c r="M227" s="6">
        <v>1120</v>
      </c>
      <c r="N227" s="27">
        <v>8</v>
      </c>
      <c r="P227" s="26">
        <v>423000</v>
      </c>
      <c r="Q227" s="57">
        <v>3</v>
      </c>
      <c r="R227" s="6">
        <v>1</v>
      </c>
      <c r="S227" s="6">
        <v>1100</v>
      </c>
      <c r="T227" s="6">
        <v>10005</v>
      </c>
      <c r="U227" s="27">
        <v>7</v>
      </c>
      <c r="W227" s="38">
        <v>658000</v>
      </c>
      <c r="X227" s="34">
        <v>2</v>
      </c>
      <c r="Y227" s="59">
        <v>1</v>
      </c>
      <c r="Z227" s="34">
        <v>1010</v>
      </c>
      <c r="AA227" s="34">
        <v>14244</v>
      </c>
      <c r="AB227" s="39">
        <v>5</v>
      </c>
      <c r="AD227" s="38">
        <v>445000</v>
      </c>
      <c r="AE227" s="34">
        <v>2</v>
      </c>
      <c r="AF227" s="34">
        <v>2</v>
      </c>
      <c r="AG227" s="34">
        <v>1240</v>
      </c>
      <c r="AH227" s="34">
        <v>2500</v>
      </c>
      <c r="AI227" s="62">
        <v>7</v>
      </c>
      <c r="AK227" s="38">
        <v>278000</v>
      </c>
      <c r="AL227" s="34">
        <v>2</v>
      </c>
      <c r="AM227" s="34">
        <v>2</v>
      </c>
      <c r="AN227" s="59">
        <v>1610</v>
      </c>
      <c r="AO227" s="34">
        <v>1968</v>
      </c>
      <c r="AP227" s="39">
        <v>7</v>
      </c>
      <c r="AS227" s="38">
        <v>185000</v>
      </c>
      <c r="AT227" s="34">
        <v>4</v>
      </c>
      <c r="AU227" s="34">
        <v>1</v>
      </c>
      <c r="AV227" s="34">
        <v>1490</v>
      </c>
      <c r="AW227" s="59">
        <v>6600</v>
      </c>
      <c r="AX227" s="39">
        <v>7</v>
      </c>
      <c r="BN227" s="38">
        <v>402500</v>
      </c>
      <c r="BO227" s="34">
        <v>4</v>
      </c>
      <c r="BP227" s="59">
        <v>1</v>
      </c>
      <c r="BQ227" s="34">
        <v>1270</v>
      </c>
      <c r="BR227" s="34">
        <v>3630</v>
      </c>
      <c r="BS227" s="39">
        <v>7</v>
      </c>
      <c r="BU227" s="38">
        <v>402500</v>
      </c>
      <c r="BV227" s="34">
        <v>4</v>
      </c>
      <c r="BW227" s="59">
        <v>1</v>
      </c>
      <c r="BX227" s="34">
        <v>1270</v>
      </c>
      <c r="BY227" s="34">
        <v>3630</v>
      </c>
      <c r="BZ227" s="39">
        <v>7</v>
      </c>
      <c r="CJ227" s="5"/>
      <c r="CK227" s="6"/>
      <c r="CL227" s="6"/>
      <c r="CM227" s="139" t="s">
        <v>112</v>
      </c>
      <c r="CN227" s="139">
        <v>232</v>
      </c>
      <c r="CO227" s="83"/>
      <c r="CP227" s="83"/>
      <c r="CQ227" s="83"/>
      <c r="CR227" s="6"/>
      <c r="CS227" s="139" t="s">
        <v>112</v>
      </c>
      <c r="CT227" s="139">
        <v>232</v>
      </c>
      <c r="CU227" s="6"/>
      <c r="CV227" s="6"/>
      <c r="CW227" s="6"/>
      <c r="CX227" s="6"/>
      <c r="CY227" s="6"/>
      <c r="CZ227" s="7"/>
      <c r="DI227" s="5"/>
      <c r="DJ227" s="6"/>
      <c r="DK227" s="6"/>
      <c r="DL227" s="6"/>
      <c r="DM227" s="6"/>
      <c r="DN227" s="6"/>
      <c r="DO227" s="6"/>
      <c r="DP227" s="6"/>
      <c r="DQ227" s="6"/>
      <c r="DR227" s="6"/>
      <c r="DS227" s="6"/>
      <c r="DT227" s="6"/>
      <c r="DU227" s="6"/>
      <c r="DV227" s="6"/>
      <c r="DW227" s="6"/>
      <c r="DX227" s="6"/>
      <c r="DY227" s="6"/>
      <c r="DZ227" s="6"/>
      <c r="EA227" s="6"/>
      <c r="EB227" s="6"/>
      <c r="EC227" s="6"/>
      <c r="ED227" s="6"/>
      <c r="EE227" s="6"/>
      <c r="EF227" s="6"/>
      <c r="EG227" s="6"/>
      <c r="EH227" s="6"/>
      <c r="EI227" s="6"/>
      <c r="EJ227" s="6"/>
      <c r="EK227" s="6"/>
      <c r="EL227" s="6"/>
      <c r="EM227" s="6"/>
      <c r="EN227" s="6"/>
      <c r="EO227" s="6"/>
      <c r="EP227" s="6"/>
      <c r="EQ227" s="6"/>
      <c r="ER227" s="6"/>
      <c r="ES227" s="6"/>
      <c r="ET227" s="6"/>
      <c r="EU227" s="6"/>
      <c r="EV227" s="6"/>
      <c r="EW227" s="6"/>
      <c r="EX227" s="6"/>
      <c r="EY227" s="6"/>
      <c r="EZ227" s="6"/>
      <c r="FA227" s="6"/>
      <c r="FB227" s="6"/>
      <c r="FC227" s="6"/>
      <c r="FD227" s="6"/>
      <c r="FE227" s="6"/>
      <c r="FF227" s="6"/>
      <c r="FG227" s="6"/>
      <c r="FH227" s="7"/>
      <c r="FJ227" s="100"/>
      <c r="FK227" s="89"/>
      <c r="FL227" s="89">
        <v>1800</v>
      </c>
      <c r="FM227" s="89">
        <v>391000</v>
      </c>
      <c r="FN227" s="145">
        <f t="shared" si="30"/>
        <v>-78.559999999999945</v>
      </c>
      <c r="FO227" s="145">
        <f t="shared" si="31"/>
        <v>6171.673599999991</v>
      </c>
      <c r="FP227" s="89">
        <f t="shared" si="27"/>
        <v>-64982.900000000023</v>
      </c>
      <c r="FQ227" s="89">
        <f t="shared" si="28"/>
        <v>4222777292.4100032</v>
      </c>
      <c r="FR227" s="89">
        <f t="shared" si="29"/>
        <v>5105056.623999998</v>
      </c>
      <c r="FS227" s="89"/>
      <c r="FT227" s="89"/>
      <c r="FU227" s="89"/>
      <c r="FV227" s="139"/>
      <c r="FW227" s="139"/>
      <c r="FX227" s="139"/>
      <c r="FY227" s="139"/>
      <c r="GA227" s="139"/>
      <c r="GB227" s="139"/>
      <c r="GS227" s="139">
        <v>202</v>
      </c>
      <c r="GT227" s="139">
        <v>551559.228326221</v>
      </c>
      <c r="GU227" s="139">
        <v>33440.771673779003</v>
      </c>
      <c r="GV227" s="139">
        <v>0.22950403256193988</v>
      </c>
      <c r="HM227" s="139">
        <v>202</v>
      </c>
      <c r="HN227" s="139">
        <v>398089.65467450221</v>
      </c>
      <c r="HO227" s="139">
        <v>150910.34532549779</v>
      </c>
      <c r="HP227" s="139">
        <v>1.124185131262343</v>
      </c>
      <c r="HW227" s="139">
        <v>202</v>
      </c>
      <c r="HX227" s="139">
        <v>499350.13460325653</v>
      </c>
      <c r="HY227" s="139">
        <v>233649.86539674347</v>
      </c>
      <c r="HZ227" s="139">
        <v>1.3947644810805264</v>
      </c>
      <c r="JK227" s="139">
        <v>202</v>
      </c>
      <c r="JL227" s="139">
        <v>323937.37845771707</v>
      </c>
      <c r="JM227" s="139">
        <v>226562.62154228293</v>
      </c>
      <c r="JN227" s="139">
        <v>1.6562259302619031</v>
      </c>
    </row>
    <row r="228" spans="2:274">
      <c r="B228" s="26">
        <v>270000</v>
      </c>
      <c r="C228" s="6">
        <v>4</v>
      </c>
      <c r="D228" s="6">
        <v>2</v>
      </c>
      <c r="E228" s="6">
        <v>2600</v>
      </c>
      <c r="F228" s="6">
        <v>9900</v>
      </c>
      <c r="G228" s="27">
        <v>7</v>
      </c>
      <c r="I228" s="55">
        <v>392000</v>
      </c>
      <c r="J228" s="6">
        <v>4</v>
      </c>
      <c r="K228" s="6">
        <v>2</v>
      </c>
      <c r="L228" s="6">
        <v>2130</v>
      </c>
      <c r="M228" s="6">
        <v>4000</v>
      </c>
      <c r="N228" s="27">
        <v>8</v>
      </c>
      <c r="P228" s="26">
        <v>425000</v>
      </c>
      <c r="Q228" s="57">
        <v>3</v>
      </c>
      <c r="R228" s="6">
        <v>2</v>
      </c>
      <c r="S228" s="6">
        <v>1120</v>
      </c>
      <c r="T228" s="6">
        <v>1100</v>
      </c>
      <c r="U228" s="27">
        <v>8</v>
      </c>
      <c r="W228" s="38">
        <v>670000</v>
      </c>
      <c r="X228" s="34">
        <v>3</v>
      </c>
      <c r="Y228" s="59">
        <v>1</v>
      </c>
      <c r="Z228" s="34">
        <v>1490</v>
      </c>
      <c r="AA228" s="34">
        <v>4400</v>
      </c>
      <c r="AB228" s="39">
        <v>7</v>
      </c>
      <c r="AD228" s="38">
        <v>445000</v>
      </c>
      <c r="AE228" s="34">
        <v>3</v>
      </c>
      <c r="AF228" s="34">
        <v>2</v>
      </c>
      <c r="AG228" s="34">
        <v>1860</v>
      </c>
      <c r="AH228" s="34">
        <v>7200</v>
      </c>
      <c r="AI228" s="62">
        <v>7</v>
      </c>
      <c r="AK228" s="38">
        <v>512500</v>
      </c>
      <c r="AL228" s="34">
        <v>3</v>
      </c>
      <c r="AM228" s="34">
        <v>1</v>
      </c>
      <c r="AN228" s="59">
        <v>1610</v>
      </c>
      <c r="AO228" s="34">
        <v>7200</v>
      </c>
      <c r="AP228" s="39">
        <v>7</v>
      </c>
      <c r="AS228" s="38">
        <v>375000</v>
      </c>
      <c r="AT228" s="34">
        <v>4</v>
      </c>
      <c r="AU228" s="34">
        <v>1</v>
      </c>
      <c r="AV228" s="34">
        <v>1770</v>
      </c>
      <c r="AW228" s="59">
        <v>6650</v>
      </c>
      <c r="AX228" s="39">
        <v>7</v>
      </c>
      <c r="BN228" s="38">
        <v>404000</v>
      </c>
      <c r="BO228" s="34">
        <v>3</v>
      </c>
      <c r="BP228" s="59">
        <v>1</v>
      </c>
      <c r="BQ228" s="34">
        <v>2030</v>
      </c>
      <c r="BR228" s="34">
        <v>8880</v>
      </c>
      <c r="BS228" s="39">
        <v>7</v>
      </c>
      <c r="BU228" s="38">
        <v>404000</v>
      </c>
      <c r="BV228" s="34">
        <v>3</v>
      </c>
      <c r="BW228" s="59">
        <v>1</v>
      </c>
      <c r="BX228" s="34">
        <v>2030</v>
      </c>
      <c r="BY228" s="34">
        <v>8880</v>
      </c>
      <c r="BZ228" s="39">
        <v>7</v>
      </c>
      <c r="CJ228" s="5"/>
      <c r="CK228" s="6"/>
      <c r="CL228" s="6"/>
      <c r="CM228" s="139" t="s">
        <v>99</v>
      </c>
      <c r="CN228" s="139">
        <v>18737.915394819887</v>
      </c>
      <c r="CO228" s="83"/>
      <c r="CP228" s="83"/>
      <c r="CQ228" s="83"/>
      <c r="CR228" s="6"/>
      <c r="CS228" s="139" t="s">
        <v>99</v>
      </c>
      <c r="CT228" s="139">
        <v>58.386364067468342</v>
      </c>
      <c r="CU228" s="6"/>
      <c r="CV228" s="6"/>
      <c r="CW228" s="6"/>
      <c r="CX228" s="6"/>
      <c r="CY228" s="6"/>
      <c r="CZ228" s="7"/>
      <c r="DI228" s="5"/>
      <c r="DJ228" s="6"/>
      <c r="DK228" s="6"/>
      <c r="DL228" s="6"/>
      <c r="DM228" s="6"/>
      <c r="DN228" s="6"/>
      <c r="DO228" s="6"/>
      <c r="DP228" s="6"/>
      <c r="DQ228" s="6"/>
      <c r="DR228" s="6"/>
      <c r="DS228" s="6"/>
      <c r="DT228" s="6"/>
      <c r="DU228" s="6"/>
      <c r="DV228" s="6"/>
      <c r="DW228" s="6"/>
      <c r="DX228" s="6"/>
      <c r="DY228" s="6"/>
      <c r="DZ228" s="6"/>
      <c r="EA228" s="6"/>
      <c r="EB228" s="6"/>
      <c r="EC228" s="6"/>
      <c r="ED228" s="6"/>
      <c r="EE228" s="6"/>
      <c r="EF228" s="6"/>
      <c r="EG228" s="6"/>
      <c r="EH228" s="6"/>
      <c r="EI228" s="6"/>
      <c r="EJ228" s="6"/>
      <c r="EK228" s="6"/>
      <c r="EL228" s="6"/>
      <c r="EM228" s="6"/>
      <c r="EN228" s="6"/>
      <c r="EO228" s="6"/>
      <c r="EP228" s="6"/>
      <c r="EQ228" s="6"/>
      <c r="ER228" s="6"/>
      <c r="ES228" s="6"/>
      <c r="ET228" s="6"/>
      <c r="EU228" s="6"/>
      <c r="EV228" s="6"/>
      <c r="EW228" s="6"/>
      <c r="EX228" s="6"/>
      <c r="EY228" s="6"/>
      <c r="EZ228" s="6"/>
      <c r="FA228" s="6"/>
      <c r="FB228" s="6"/>
      <c r="FC228" s="6"/>
      <c r="FD228" s="6"/>
      <c r="FE228" s="6"/>
      <c r="FF228" s="6"/>
      <c r="FG228" s="6"/>
      <c r="FH228" s="7"/>
      <c r="FJ228" s="100"/>
      <c r="FK228" s="89"/>
      <c r="FL228" s="89">
        <v>2130</v>
      </c>
      <c r="FM228" s="89">
        <v>392000</v>
      </c>
      <c r="FN228" s="145">
        <f t="shared" si="30"/>
        <v>251.44000000000005</v>
      </c>
      <c r="FO228" s="145">
        <f t="shared" si="31"/>
        <v>63222.073600000025</v>
      </c>
      <c r="FP228" s="89">
        <f t="shared" si="27"/>
        <v>-63982.900000000023</v>
      </c>
      <c r="FQ228" s="89">
        <f t="shared" si="28"/>
        <v>4093811492.4100032</v>
      </c>
      <c r="FR228" s="89">
        <f t="shared" si="29"/>
        <v>-16087860.376000009</v>
      </c>
      <c r="FS228" s="89"/>
      <c r="FT228" s="89"/>
      <c r="FU228" s="89"/>
      <c r="FV228" s="139"/>
      <c r="FW228" s="139"/>
      <c r="FX228" s="139"/>
      <c r="FY228" s="139"/>
      <c r="GA228" s="139"/>
      <c r="GB228" s="139"/>
      <c r="GS228" s="139">
        <v>203</v>
      </c>
      <c r="GT228" s="139">
        <v>583086.89712763764</v>
      </c>
      <c r="GU228" s="139">
        <v>6913.1028723623604</v>
      </c>
      <c r="GV228" s="139">
        <v>4.7444628437409438E-2</v>
      </c>
      <c r="HM228" s="139">
        <v>203</v>
      </c>
      <c r="HN228" s="139">
        <v>488917.78817018023</v>
      </c>
      <c r="HO228" s="139">
        <v>61082.211829819775</v>
      </c>
      <c r="HP228" s="139">
        <v>0.45502324029271235</v>
      </c>
      <c r="HW228" s="139">
        <v>203</v>
      </c>
      <c r="HX228" s="139">
        <v>604045.98574482289</v>
      </c>
      <c r="HY228" s="139">
        <v>134954.01425517711</v>
      </c>
      <c r="HZ228" s="139">
        <v>0.80560314187529392</v>
      </c>
      <c r="JK228" s="139">
        <v>203</v>
      </c>
      <c r="JL228" s="139">
        <v>415781.24511659035</v>
      </c>
      <c r="JM228" s="139">
        <v>140218.75488340965</v>
      </c>
      <c r="JN228" s="139">
        <v>1.0250320029228632</v>
      </c>
    </row>
    <row r="229" spans="2:274">
      <c r="B229" s="26">
        <v>300000</v>
      </c>
      <c r="C229" s="6">
        <v>3</v>
      </c>
      <c r="D229" s="6">
        <v>2</v>
      </c>
      <c r="E229" s="6">
        <v>1750</v>
      </c>
      <c r="F229" s="6">
        <v>4200</v>
      </c>
      <c r="G229" s="27">
        <v>7</v>
      </c>
      <c r="I229" s="55">
        <v>394950</v>
      </c>
      <c r="J229" s="6">
        <v>3</v>
      </c>
      <c r="K229" s="6">
        <v>2</v>
      </c>
      <c r="L229" s="6">
        <v>2050</v>
      </c>
      <c r="M229" s="6">
        <v>8172</v>
      </c>
      <c r="N229" s="27">
        <v>8</v>
      </c>
      <c r="P229" s="26">
        <v>425000</v>
      </c>
      <c r="Q229" s="57">
        <v>3</v>
      </c>
      <c r="R229" s="6">
        <v>1</v>
      </c>
      <c r="S229" s="6">
        <v>1300</v>
      </c>
      <c r="T229" s="6">
        <v>19163</v>
      </c>
      <c r="U229" s="27">
        <v>7</v>
      </c>
      <c r="W229" s="38">
        <v>710000</v>
      </c>
      <c r="X229" s="34">
        <v>3</v>
      </c>
      <c r="Y229" s="59">
        <v>1</v>
      </c>
      <c r="Z229" s="34">
        <v>1650</v>
      </c>
      <c r="AA229" s="34">
        <v>10250</v>
      </c>
      <c r="AB229" s="39">
        <v>8</v>
      </c>
      <c r="AD229" s="38">
        <v>449000</v>
      </c>
      <c r="AE229" s="34">
        <v>4</v>
      </c>
      <c r="AF229" s="34">
        <v>2</v>
      </c>
      <c r="AG229" s="34">
        <v>1560</v>
      </c>
      <c r="AH229" s="34">
        <v>5220</v>
      </c>
      <c r="AI229" s="62">
        <v>7</v>
      </c>
      <c r="AK229" s="38">
        <v>514000</v>
      </c>
      <c r="AL229" s="34">
        <v>3</v>
      </c>
      <c r="AM229" s="34">
        <v>1</v>
      </c>
      <c r="AN229" s="59">
        <v>1610</v>
      </c>
      <c r="AO229" s="34">
        <v>9964</v>
      </c>
      <c r="AP229" s="39">
        <v>7</v>
      </c>
      <c r="AS229" s="38">
        <v>219500</v>
      </c>
      <c r="AT229" s="34">
        <v>3</v>
      </c>
      <c r="AU229" s="34">
        <v>1</v>
      </c>
      <c r="AV229" s="34">
        <v>1090</v>
      </c>
      <c r="AW229" s="59">
        <v>6710</v>
      </c>
      <c r="AX229" s="39">
        <v>5</v>
      </c>
      <c r="BN229" s="38">
        <v>404500</v>
      </c>
      <c r="BO229" s="34">
        <v>2</v>
      </c>
      <c r="BP229" s="59">
        <v>1</v>
      </c>
      <c r="BQ229" s="34">
        <v>800</v>
      </c>
      <c r="BR229" s="34">
        <v>5080</v>
      </c>
      <c r="BS229" s="39">
        <v>7</v>
      </c>
      <c r="BU229" s="38">
        <v>404500</v>
      </c>
      <c r="BV229" s="34">
        <v>2</v>
      </c>
      <c r="BW229" s="59">
        <v>1</v>
      </c>
      <c r="BX229" s="34">
        <v>800</v>
      </c>
      <c r="BY229" s="34">
        <v>5080</v>
      </c>
      <c r="BZ229" s="39">
        <v>7</v>
      </c>
      <c r="CJ229" s="5"/>
      <c r="CK229" s="6"/>
      <c r="CL229" s="6"/>
      <c r="CM229" s="6"/>
      <c r="CN229" s="6"/>
      <c r="CO229" s="83"/>
      <c r="CP229" s="83"/>
      <c r="CQ229" s="83"/>
      <c r="CR229" s="6"/>
      <c r="CS229" s="6"/>
      <c r="CT229" s="6"/>
      <c r="CU229" s="6"/>
      <c r="CV229" s="6"/>
      <c r="CW229" s="6"/>
      <c r="CX229" s="6"/>
      <c r="CY229" s="6"/>
      <c r="CZ229" s="7"/>
      <c r="DI229" s="5"/>
      <c r="DJ229" s="6"/>
      <c r="DK229" s="6"/>
      <c r="DL229" s="6"/>
      <c r="DM229" s="6"/>
      <c r="DN229" s="6"/>
      <c r="DO229" s="6"/>
      <c r="DP229" s="6"/>
      <c r="DQ229" s="6"/>
      <c r="DR229" s="6"/>
      <c r="DS229" s="6"/>
      <c r="DT229" s="6"/>
      <c r="DU229" s="6"/>
      <c r="DV229" s="6"/>
      <c r="DW229" s="6"/>
      <c r="DX229" s="6"/>
      <c r="DY229" s="6"/>
      <c r="DZ229" s="6"/>
      <c r="EA229" s="6"/>
      <c r="EB229" s="6"/>
      <c r="EC229" s="6"/>
      <c r="ED229" s="6"/>
      <c r="EE229" s="6"/>
      <c r="EF229" s="6"/>
      <c r="EG229" s="6"/>
      <c r="EH229" s="6"/>
      <c r="EI229" s="6"/>
      <c r="EJ229" s="6"/>
      <c r="EK229" s="6"/>
      <c r="EL229" s="6"/>
      <c r="EM229" s="6"/>
      <c r="EN229" s="6"/>
      <c r="EO229" s="6"/>
      <c r="EP229" s="6"/>
      <c r="EQ229" s="6"/>
      <c r="ER229" s="6"/>
      <c r="ES229" s="6"/>
      <c r="ET229" s="6"/>
      <c r="EU229" s="6"/>
      <c r="EV229" s="6"/>
      <c r="EW229" s="6"/>
      <c r="EX229" s="6"/>
      <c r="EY229" s="6"/>
      <c r="EZ229" s="6"/>
      <c r="FA229" s="6"/>
      <c r="FB229" s="6"/>
      <c r="FC229" s="6"/>
      <c r="FD229" s="6"/>
      <c r="FE229" s="6"/>
      <c r="FF229" s="6"/>
      <c r="FG229" s="6"/>
      <c r="FH229" s="7"/>
      <c r="FJ229" s="100"/>
      <c r="FK229" s="89"/>
      <c r="FL229" s="89">
        <v>2050</v>
      </c>
      <c r="FM229" s="89">
        <v>394950</v>
      </c>
      <c r="FN229" s="145">
        <f t="shared" si="30"/>
        <v>171.44000000000005</v>
      </c>
      <c r="FO229" s="145">
        <f t="shared" si="31"/>
        <v>29391.67360000002</v>
      </c>
      <c r="FP229" s="89">
        <f t="shared" si="27"/>
        <v>-61032.900000000023</v>
      </c>
      <c r="FQ229" s="89">
        <f t="shared" si="28"/>
        <v>3725014882.4100027</v>
      </c>
      <c r="FR229" s="89">
        <f t="shared" si="29"/>
        <v>-10463480.376000008</v>
      </c>
      <c r="FS229" s="89"/>
      <c r="FT229" s="89"/>
      <c r="FU229" s="89"/>
      <c r="FV229" s="139"/>
      <c r="FW229" s="139"/>
      <c r="FX229" s="139"/>
      <c r="FY229" s="139"/>
      <c r="GA229" s="139"/>
      <c r="GB229" s="139"/>
      <c r="GS229" s="139">
        <v>204</v>
      </c>
      <c r="GT229" s="139">
        <v>346629.38111701317</v>
      </c>
      <c r="GU229" s="139">
        <v>243370.61888298683</v>
      </c>
      <c r="GV229" s="139">
        <v>1.6702526779469076</v>
      </c>
      <c r="HM229" s="139">
        <v>204</v>
      </c>
      <c r="HN229" s="139">
        <v>307261.52117882413</v>
      </c>
      <c r="HO229" s="139">
        <v>243238.47882117587</v>
      </c>
      <c r="HP229" s="139">
        <v>1.8119704162881864</v>
      </c>
      <c r="HW229" s="139">
        <v>204</v>
      </c>
      <c r="HX229" s="139">
        <v>644942.80259699724</v>
      </c>
      <c r="HY229" s="139">
        <v>95057.197403002763</v>
      </c>
      <c r="HZ229" s="139">
        <v>0.56744052637753495</v>
      </c>
      <c r="JK229" s="139">
        <v>204</v>
      </c>
      <c r="JL229" s="139">
        <v>362997.41370344476</v>
      </c>
      <c r="JM229" s="139">
        <v>197002.58629655524</v>
      </c>
      <c r="JN229" s="139">
        <v>1.440135135848611</v>
      </c>
    </row>
    <row r="230" spans="2:274">
      <c r="B230" s="26">
        <v>405000</v>
      </c>
      <c r="C230" s="6">
        <v>3</v>
      </c>
      <c r="D230" s="6">
        <v>1</v>
      </c>
      <c r="E230" s="6">
        <v>1280</v>
      </c>
      <c r="F230" s="6">
        <v>9600</v>
      </c>
      <c r="G230" s="27">
        <v>7</v>
      </c>
      <c r="I230" s="55">
        <v>395000</v>
      </c>
      <c r="J230" s="6">
        <v>2</v>
      </c>
      <c r="K230" s="6">
        <v>1</v>
      </c>
      <c r="L230" s="6">
        <v>930</v>
      </c>
      <c r="M230" s="6">
        <v>6380</v>
      </c>
      <c r="N230" s="27">
        <v>7</v>
      </c>
      <c r="P230" s="26">
        <v>425000</v>
      </c>
      <c r="Q230" s="57">
        <v>3</v>
      </c>
      <c r="R230" s="6">
        <v>1</v>
      </c>
      <c r="S230" s="6">
        <v>1180</v>
      </c>
      <c r="T230" s="6">
        <v>7200</v>
      </c>
      <c r="U230" s="27">
        <v>7</v>
      </c>
      <c r="W230" s="38">
        <v>715000</v>
      </c>
      <c r="X230" s="34">
        <v>3</v>
      </c>
      <c r="Y230" s="59">
        <v>1</v>
      </c>
      <c r="Z230" s="34">
        <v>1670</v>
      </c>
      <c r="AA230" s="34">
        <v>5060</v>
      </c>
      <c r="AB230" s="39">
        <v>7</v>
      </c>
      <c r="AD230" s="38">
        <v>450000</v>
      </c>
      <c r="AE230" s="34">
        <v>3</v>
      </c>
      <c r="AF230" s="34">
        <v>1</v>
      </c>
      <c r="AG230" s="34">
        <v>1520</v>
      </c>
      <c r="AH230" s="34">
        <v>7903</v>
      </c>
      <c r="AI230" s="62">
        <v>7</v>
      </c>
      <c r="AK230" s="38">
        <v>659950</v>
      </c>
      <c r="AL230" s="34">
        <v>3</v>
      </c>
      <c r="AM230" s="34">
        <v>2</v>
      </c>
      <c r="AN230" s="59">
        <v>1610</v>
      </c>
      <c r="AO230" s="34">
        <v>1246</v>
      </c>
      <c r="AP230" s="39">
        <v>9</v>
      </c>
      <c r="AS230" s="38">
        <v>495000</v>
      </c>
      <c r="AT230" s="34">
        <v>4</v>
      </c>
      <c r="AU230" s="34">
        <v>1</v>
      </c>
      <c r="AV230" s="34">
        <v>1930</v>
      </c>
      <c r="AW230" s="59">
        <v>6720</v>
      </c>
      <c r="AX230" s="39">
        <v>8</v>
      </c>
      <c r="BN230" s="38">
        <v>405000</v>
      </c>
      <c r="BO230" s="34">
        <v>3</v>
      </c>
      <c r="BP230" s="59">
        <v>1</v>
      </c>
      <c r="BQ230" s="34">
        <v>1280</v>
      </c>
      <c r="BR230" s="34">
        <v>9600</v>
      </c>
      <c r="BS230" s="39">
        <v>7</v>
      </c>
      <c r="BU230" s="38">
        <v>405000</v>
      </c>
      <c r="BV230" s="34">
        <v>3</v>
      </c>
      <c r="BW230" s="59">
        <v>1</v>
      </c>
      <c r="BX230" s="34">
        <v>1280</v>
      </c>
      <c r="BY230" s="34">
        <v>9600</v>
      </c>
      <c r="BZ230" s="39">
        <v>7</v>
      </c>
      <c r="CJ230" s="5"/>
      <c r="CK230" s="6"/>
      <c r="CL230" s="6"/>
      <c r="CM230" s="6"/>
      <c r="CN230" s="6"/>
      <c r="CO230" s="83"/>
      <c r="CP230" s="83"/>
      <c r="CQ230" s="83"/>
      <c r="CR230" s="6"/>
      <c r="CS230" s="6"/>
      <c r="CT230" s="6"/>
      <c r="CU230" s="6"/>
      <c r="CV230" s="6"/>
      <c r="CW230" s="6"/>
      <c r="CX230" s="6"/>
      <c r="CY230" s="6"/>
      <c r="CZ230" s="7"/>
      <c r="DI230" s="5"/>
      <c r="DJ230" s="6"/>
      <c r="DK230" s="6"/>
      <c r="DL230" s="6"/>
      <c r="DM230" s="6"/>
      <c r="DN230" s="6"/>
      <c r="DO230" s="6"/>
      <c r="DP230" s="6"/>
      <c r="DQ230" s="6"/>
      <c r="DR230" s="6"/>
      <c r="DS230" s="6"/>
      <c r="DT230" s="6"/>
      <c r="DU230" s="6"/>
      <c r="DV230" s="6"/>
      <c r="DW230" s="6"/>
      <c r="DX230" s="6"/>
      <c r="DY230" s="6"/>
      <c r="DZ230" s="6"/>
      <c r="EA230" s="6"/>
      <c r="EB230" s="6"/>
      <c r="EC230" s="6"/>
      <c r="ED230" s="6"/>
      <c r="EE230" s="6"/>
      <c r="EF230" s="6"/>
      <c r="EG230" s="6"/>
      <c r="EH230" s="6"/>
      <c r="EI230" s="6"/>
      <c r="EJ230" s="6"/>
      <c r="EK230" s="6"/>
      <c r="EL230" s="6"/>
      <c r="EM230" s="6"/>
      <c r="EN230" s="6"/>
      <c r="EO230" s="6"/>
      <c r="EP230" s="6"/>
      <c r="EQ230" s="6"/>
      <c r="ER230" s="6"/>
      <c r="ES230" s="6"/>
      <c r="ET230" s="6"/>
      <c r="EU230" s="6"/>
      <c r="EV230" s="6"/>
      <c r="EW230" s="6"/>
      <c r="EX230" s="6"/>
      <c r="EY230" s="6"/>
      <c r="EZ230" s="6"/>
      <c r="FA230" s="6"/>
      <c r="FB230" s="6"/>
      <c r="FC230" s="6"/>
      <c r="FD230" s="6"/>
      <c r="FE230" s="6"/>
      <c r="FF230" s="6"/>
      <c r="FG230" s="6"/>
      <c r="FH230" s="7"/>
      <c r="FJ230" s="100"/>
      <c r="FK230" s="89"/>
      <c r="FL230" s="89">
        <v>930</v>
      </c>
      <c r="FM230" s="89">
        <v>395000</v>
      </c>
      <c r="FN230" s="145">
        <f t="shared" si="30"/>
        <v>-948.56</v>
      </c>
      <c r="FO230" s="145">
        <f t="shared" si="31"/>
        <v>899766.07359999989</v>
      </c>
      <c r="FP230" s="89">
        <f t="shared" si="27"/>
        <v>-60982.900000000023</v>
      </c>
      <c r="FQ230" s="89">
        <f t="shared" si="28"/>
        <v>3718914092.4100027</v>
      </c>
      <c r="FR230" s="89">
        <f t="shared" si="29"/>
        <v>57845939.62400002</v>
      </c>
      <c r="FS230" s="89"/>
      <c r="FT230" s="89"/>
      <c r="FU230" s="89"/>
      <c r="FV230" s="139"/>
      <c r="FW230" s="139"/>
      <c r="FX230" s="139"/>
      <c r="FY230" s="139"/>
      <c r="GA230" s="139"/>
      <c r="GB230" s="139"/>
      <c r="GS230" s="139">
        <v>205</v>
      </c>
      <c r="GT230" s="139">
        <v>516090.60092462739</v>
      </c>
      <c r="GU230" s="139">
        <v>81409.39907537261</v>
      </c>
      <c r="GV230" s="139">
        <v>0.55871274618020494</v>
      </c>
      <c r="HM230" s="139">
        <v>205</v>
      </c>
      <c r="HN230" s="139">
        <v>430847.34216474672</v>
      </c>
      <c r="HO230" s="139">
        <v>123152.65783525328</v>
      </c>
      <c r="HP230" s="139">
        <v>0.91740819037433308</v>
      </c>
      <c r="HW230" s="139">
        <v>205</v>
      </c>
      <c r="HX230" s="139">
        <v>533703.46075908304</v>
      </c>
      <c r="HY230" s="139">
        <v>216246.53924091696</v>
      </c>
      <c r="HZ230" s="139">
        <v>1.2908759505496423</v>
      </c>
      <c r="JK230" s="139">
        <v>205</v>
      </c>
      <c r="JL230" s="139">
        <v>532961.35085377353</v>
      </c>
      <c r="JM230" s="139">
        <v>37038.649146226468</v>
      </c>
      <c r="JN230" s="139">
        <v>0.27076121701039108</v>
      </c>
    </row>
    <row r="231" spans="2:274">
      <c r="B231" s="26">
        <v>831000</v>
      </c>
      <c r="C231" s="6">
        <v>3</v>
      </c>
      <c r="D231" s="6">
        <v>2</v>
      </c>
      <c r="E231" s="6">
        <v>2240</v>
      </c>
      <c r="F231" s="6">
        <v>8800</v>
      </c>
      <c r="G231" s="27">
        <v>8</v>
      </c>
      <c r="I231" s="55">
        <v>396000</v>
      </c>
      <c r="J231" s="6">
        <v>4</v>
      </c>
      <c r="K231" s="6">
        <v>1</v>
      </c>
      <c r="L231" s="6">
        <v>1970</v>
      </c>
      <c r="M231" s="6">
        <v>12409</v>
      </c>
      <c r="N231" s="27">
        <v>7</v>
      </c>
      <c r="P231" s="26">
        <v>430000</v>
      </c>
      <c r="Q231" s="57">
        <v>3</v>
      </c>
      <c r="R231" s="6">
        <v>2</v>
      </c>
      <c r="S231" s="6">
        <v>1540</v>
      </c>
      <c r="T231" s="6">
        <v>6000</v>
      </c>
      <c r="U231" s="27">
        <v>6</v>
      </c>
      <c r="W231" s="38">
        <v>717500</v>
      </c>
      <c r="X231" s="34">
        <v>3</v>
      </c>
      <c r="Y231" s="59">
        <v>1</v>
      </c>
      <c r="Z231" s="34">
        <v>2090</v>
      </c>
      <c r="AA231" s="34">
        <v>4000</v>
      </c>
      <c r="AB231" s="39">
        <v>8</v>
      </c>
      <c r="AD231" s="38">
        <v>450000</v>
      </c>
      <c r="AE231" s="34">
        <v>3</v>
      </c>
      <c r="AF231" s="34">
        <v>1</v>
      </c>
      <c r="AG231" s="34">
        <v>1350</v>
      </c>
      <c r="AH231" s="34">
        <v>7200</v>
      </c>
      <c r="AI231" s="62">
        <v>7</v>
      </c>
      <c r="AK231" s="38">
        <v>415000</v>
      </c>
      <c r="AL231" s="34">
        <v>3</v>
      </c>
      <c r="AM231" s="34">
        <v>2</v>
      </c>
      <c r="AN231" s="59">
        <v>1620</v>
      </c>
      <c r="AO231" s="34">
        <v>998</v>
      </c>
      <c r="AP231" s="39">
        <v>8</v>
      </c>
      <c r="AS231" s="38">
        <v>299500</v>
      </c>
      <c r="AT231" s="34">
        <v>3</v>
      </c>
      <c r="AU231" s="34">
        <v>1</v>
      </c>
      <c r="AV231" s="34">
        <v>1280</v>
      </c>
      <c r="AW231" s="59">
        <v>6726</v>
      </c>
      <c r="AX231" s="39">
        <v>6</v>
      </c>
      <c r="BN231" s="38">
        <v>410000</v>
      </c>
      <c r="BO231" s="34">
        <v>2</v>
      </c>
      <c r="BP231" s="59">
        <v>1</v>
      </c>
      <c r="BQ231" s="34">
        <v>1180</v>
      </c>
      <c r="BR231" s="34">
        <v>1034</v>
      </c>
      <c r="BS231" s="39">
        <v>7</v>
      </c>
      <c r="BU231" s="38">
        <v>410000</v>
      </c>
      <c r="BV231" s="34">
        <v>2</v>
      </c>
      <c r="BW231" s="59">
        <v>1</v>
      </c>
      <c r="BX231" s="34">
        <v>1180</v>
      </c>
      <c r="BY231" s="34">
        <v>1034</v>
      </c>
      <c r="BZ231" s="39">
        <v>7</v>
      </c>
      <c r="CJ231" s="5"/>
      <c r="CK231" s="6"/>
      <c r="CL231" s="6"/>
      <c r="CM231" s="140" t="s">
        <v>124</v>
      </c>
      <c r="CN231" s="140"/>
      <c r="CO231" s="83"/>
      <c r="CP231" s="83"/>
      <c r="CQ231" s="83"/>
      <c r="CR231" s="6"/>
      <c r="CS231" s="140" t="s">
        <v>136</v>
      </c>
      <c r="CT231" s="140"/>
      <c r="CU231" s="6"/>
      <c r="CV231" s="6"/>
      <c r="CW231" s="6"/>
      <c r="CX231" s="6"/>
      <c r="CY231" s="6"/>
      <c r="CZ231" s="7"/>
      <c r="DI231" s="5"/>
      <c r="DJ231" s="6"/>
      <c r="DK231" s="6"/>
      <c r="DL231" s="6"/>
      <c r="DM231" s="6"/>
      <c r="DN231" s="6"/>
      <c r="DO231" s="6"/>
      <c r="DP231" s="6"/>
      <c r="DQ231" s="6"/>
      <c r="DR231" s="6"/>
      <c r="DS231" s="6"/>
      <c r="DT231" s="6"/>
      <c r="DU231" s="6"/>
      <c r="DV231" s="6"/>
      <c r="DW231" s="6"/>
      <c r="DX231" s="6"/>
      <c r="DY231" s="6"/>
      <c r="DZ231" s="6"/>
      <c r="EA231" s="6"/>
      <c r="EB231" s="6"/>
      <c r="EC231" s="6"/>
      <c r="ED231" s="6"/>
      <c r="EE231" s="6"/>
      <c r="EF231" s="6"/>
      <c r="EG231" s="6"/>
      <c r="EH231" s="6"/>
      <c r="EI231" s="6"/>
      <c r="EJ231" s="6"/>
      <c r="EK231" s="6"/>
      <c r="EL231" s="6"/>
      <c r="EM231" s="6"/>
      <c r="EN231" s="6"/>
      <c r="EO231" s="6"/>
      <c r="EP231" s="6"/>
      <c r="EQ231" s="6"/>
      <c r="ER231" s="6"/>
      <c r="ES231" s="6"/>
      <c r="ET231" s="6"/>
      <c r="EU231" s="6"/>
      <c r="EV231" s="6"/>
      <c r="EW231" s="6"/>
      <c r="EX231" s="6"/>
      <c r="EY231" s="6"/>
      <c r="EZ231" s="6"/>
      <c r="FA231" s="6"/>
      <c r="FB231" s="6"/>
      <c r="FC231" s="6"/>
      <c r="FD231" s="6"/>
      <c r="FE231" s="6"/>
      <c r="FF231" s="6"/>
      <c r="FG231" s="6"/>
      <c r="FH231" s="7"/>
      <c r="FJ231" s="100"/>
      <c r="FK231" s="89"/>
      <c r="FL231" s="89">
        <v>1970</v>
      </c>
      <c r="FM231" s="89">
        <v>396000</v>
      </c>
      <c r="FN231" s="145">
        <f t="shared" si="30"/>
        <v>91.440000000000055</v>
      </c>
      <c r="FO231" s="145">
        <f t="shared" si="31"/>
        <v>8361.2736000000095</v>
      </c>
      <c r="FP231" s="89">
        <f t="shared" si="27"/>
        <v>-59982.900000000023</v>
      </c>
      <c r="FQ231" s="89">
        <f t="shared" si="28"/>
        <v>3597948292.4100027</v>
      </c>
      <c r="FR231" s="89">
        <f t="shared" si="29"/>
        <v>-5484836.3760000058</v>
      </c>
      <c r="FS231" s="89"/>
      <c r="FT231" s="89"/>
      <c r="FU231" s="89"/>
      <c r="FV231" s="139"/>
      <c r="FW231" s="139"/>
      <c r="FX231" s="139"/>
      <c r="FY231" s="139"/>
      <c r="GA231" s="139"/>
      <c r="GB231" s="139"/>
      <c r="GS231" s="139">
        <v>206</v>
      </c>
      <c r="GT231" s="139">
        <v>478651.49422294518</v>
      </c>
      <c r="GU231" s="139">
        <v>120348.50577705482</v>
      </c>
      <c r="GV231" s="139">
        <v>0.82595185476222965</v>
      </c>
      <c r="HM231" s="139">
        <v>206</v>
      </c>
      <c r="HN231" s="139">
        <v>436803.28534479119</v>
      </c>
      <c r="HO231" s="139">
        <v>119196.71465520881</v>
      </c>
      <c r="HP231" s="139">
        <v>0.88793895489195107</v>
      </c>
      <c r="HW231" s="139">
        <v>206</v>
      </c>
      <c r="HX231" s="139">
        <v>433915.22763977759</v>
      </c>
      <c r="HY231" s="139">
        <v>316084.77236022241</v>
      </c>
      <c r="HZ231" s="139">
        <v>1.8868566979478625</v>
      </c>
      <c r="JK231" s="139">
        <v>206</v>
      </c>
      <c r="JL231" s="139">
        <v>393612.03592306923</v>
      </c>
      <c r="JM231" s="139">
        <v>178887.96407693077</v>
      </c>
      <c r="JN231" s="139">
        <v>1.3077129965177361</v>
      </c>
    </row>
    <row r="232" spans="2:274">
      <c r="B232" s="26">
        <v>337000</v>
      </c>
      <c r="C232" s="6">
        <v>3</v>
      </c>
      <c r="D232" s="6">
        <v>2</v>
      </c>
      <c r="E232" s="6">
        <v>1460</v>
      </c>
      <c r="F232" s="6">
        <v>941</v>
      </c>
      <c r="G232" s="27">
        <v>8</v>
      </c>
      <c r="I232" s="55">
        <v>397950</v>
      </c>
      <c r="J232" s="6">
        <v>4</v>
      </c>
      <c r="K232" s="6">
        <v>1</v>
      </c>
      <c r="L232" s="6">
        <v>2360</v>
      </c>
      <c r="M232" s="6">
        <v>8116</v>
      </c>
      <c r="N232" s="27">
        <v>7</v>
      </c>
      <c r="P232" s="26">
        <v>436000</v>
      </c>
      <c r="Q232" s="57">
        <v>3</v>
      </c>
      <c r="R232" s="6">
        <v>2</v>
      </c>
      <c r="S232" s="6">
        <v>1150</v>
      </c>
      <c r="T232" s="6">
        <v>1193</v>
      </c>
      <c r="U232" s="27">
        <v>8</v>
      </c>
      <c r="W232" s="38">
        <v>799000</v>
      </c>
      <c r="X232" s="34">
        <v>4</v>
      </c>
      <c r="Y232" s="59">
        <v>1</v>
      </c>
      <c r="Z232" s="34">
        <v>1810</v>
      </c>
      <c r="AA232" s="34">
        <v>6583</v>
      </c>
      <c r="AB232" s="39">
        <v>7</v>
      </c>
      <c r="AD232" s="38">
        <v>450000</v>
      </c>
      <c r="AE232" s="34">
        <v>4</v>
      </c>
      <c r="AF232" s="34">
        <v>3</v>
      </c>
      <c r="AG232" s="34">
        <v>2200</v>
      </c>
      <c r="AH232" s="34">
        <v>4466</v>
      </c>
      <c r="AI232" s="62">
        <v>7</v>
      </c>
      <c r="AK232" s="38">
        <v>420000</v>
      </c>
      <c r="AL232" s="34">
        <v>3</v>
      </c>
      <c r="AM232" s="34">
        <v>2</v>
      </c>
      <c r="AN232" s="59">
        <v>1620</v>
      </c>
      <c r="AO232" s="34">
        <v>1075</v>
      </c>
      <c r="AP232" s="39">
        <v>8</v>
      </c>
      <c r="AS232" s="38">
        <v>780000</v>
      </c>
      <c r="AT232" s="34">
        <v>4</v>
      </c>
      <c r="AU232" s="34">
        <v>2</v>
      </c>
      <c r="AV232" s="34">
        <v>3420</v>
      </c>
      <c r="AW232" s="59">
        <v>6787</v>
      </c>
      <c r="AX232" s="39">
        <v>9</v>
      </c>
      <c r="BN232" s="38">
        <v>410000</v>
      </c>
      <c r="BO232" s="34">
        <v>3</v>
      </c>
      <c r="BP232" s="59">
        <v>1</v>
      </c>
      <c r="BQ232" s="34">
        <v>1640</v>
      </c>
      <c r="BR232" s="34">
        <v>17583</v>
      </c>
      <c r="BS232" s="39">
        <v>7</v>
      </c>
      <c r="BU232" s="38">
        <v>410000</v>
      </c>
      <c r="BV232" s="34">
        <v>3</v>
      </c>
      <c r="BW232" s="59">
        <v>1</v>
      </c>
      <c r="BX232" s="34">
        <v>1640</v>
      </c>
      <c r="BY232" s="34">
        <v>17583</v>
      </c>
      <c r="BZ232" s="39">
        <v>7</v>
      </c>
      <c r="CJ232" s="5"/>
      <c r="CK232" s="6"/>
      <c r="CL232" s="6"/>
      <c r="CM232" s="139"/>
      <c r="CN232" s="139"/>
      <c r="CO232" s="83"/>
      <c r="CP232" s="83"/>
      <c r="CQ232" s="83"/>
      <c r="CR232" s="6"/>
      <c r="CS232" s="139"/>
      <c r="CT232" s="139"/>
      <c r="CU232" s="6"/>
      <c r="CV232" s="6"/>
      <c r="CW232" s="6"/>
      <c r="CX232" s="6"/>
      <c r="CY232" s="6"/>
      <c r="CZ232" s="7"/>
      <c r="DI232" s="5"/>
      <c r="DJ232" s="6"/>
      <c r="DK232" s="6"/>
      <c r="DL232" s="6"/>
      <c r="DM232" s="6"/>
      <c r="DN232" s="6"/>
      <c r="DO232" s="6"/>
      <c r="DP232" s="6"/>
      <c r="DQ232" s="6"/>
      <c r="DR232" s="6"/>
      <c r="DS232" s="6"/>
      <c r="DT232" s="6"/>
      <c r="DU232" s="6"/>
      <c r="DV232" s="6"/>
      <c r="DW232" s="6"/>
      <c r="DX232" s="6"/>
      <c r="DY232" s="6"/>
      <c r="DZ232" s="6"/>
      <c r="EA232" s="6"/>
      <c r="EB232" s="6"/>
      <c r="EC232" s="6"/>
      <c r="ED232" s="6"/>
      <c r="EE232" s="6"/>
      <c r="EF232" s="6"/>
      <c r="EG232" s="6"/>
      <c r="EH232" s="6"/>
      <c r="EI232" s="6"/>
      <c r="EJ232" s="6"/>
      <c r="EK232" s="6"/>
      <c r="EL232" s="6"/>
      <c r="EM232" s="6"/>
      <c r="EN232" s="6"/>
      <c r="EO232" s="6"/>
      <c r="EP232" s="6"/>
      <c r="EQ232" s="6"/>
      <c r="ER232" s="6"/>
      <c r="ES232" s="6"/>
      <c r="ET232" s="6"/>
      <c r="EU232" s="6"/>
      <c r="EV232" s="6"/>
      <c r="EW232" s="6"/>
      <c r="EX232" s="6"/>
      <c r="EY232" s="6"/>
      <c r="EZ232" s="6"/>
      <c r="FA232" s="6"/>
      <c r="FB232" s="6"/>
      <c r="FC232" s="6"/>
      <c r="FD232" s="6"/>
      <c r="FE232" s="6"/>
      <c r="FF232" s="6"/>
      <c r="FG232" s="6"/>
      <c r="FH232" s="7"/>
      <c r="FJ232" s="100"/>
      <c r="FK232" s="89"/>
      <c r="FL232" s="89">
        <v>2360</v>
      </c>
      <c r="FM232" s="89">
        <v>397950</v>
      </c>
      <c r="FN232" s="145">
        <f t="shared" si="30"/>
        <v>481.44000000000005</v>
      </c>
      <c r="FO232" s="145">
        <f t="shared" si="31"/>
        <v>231784.47360000006</v>
      </c>
      <c r="FP232" s="89">
        <f t="shared" si="27"/>
        <v>-58032.900000000023</v>
      </c>
      <c r="FQ232" s="89">
        <f t="shared" si="28"/>
        <v>3367817482.4100027</v>
      </c>
      <c r="FR232" s="89">
        <f t="shared" si="29"/>
        <v>-27939359.376000013</v>
      </c>
      <c r="FS232" s="89"/>
      <c r="FT232" s="89"/>
      <c r="FU232" s="89"/>
      <c r="FV232" s="139"/>
      <c r="FW232" s="139"/>
      <c r="FX232" s="139"/>
      <c r="FY232" s="139"/>
      <c r="GA232" s="139"/>
      <c r="GB232" s="139"/>
      <c r="GS232" s="139">
        <v>207</v>
      </c>
      <c r="GT232" s="139">
        <v>391950.40501904953</v>
      </c>
      <c r="GU232" s="139">
        <v>208049.59498095047</v>
      </c>
      <c r="GV232" s="139">
        <v>1.4278444734110596</v>
      </c>
      <c r="HM232" s="139">
        <v>207</v>
      </c>
      <c r="HN232" s="139">
        <v>551455.1915606471</v>
      </c>
      <c r="HO232" s="139">
        <v>16044.808439352899</v>
      </c>
      <c r="HP232" s="139">
        <v>0.11952351604900542</v>
      </c>
      <c r="HW232" s="139">
        <v>207</v>
      </c>
      <c r="HX232" s="139">
        <v>541882.82412951789</v>
      </c>
      <c r="HY232" s="139">
        <v>211005.17587048211</v>
      </c>
      <c r="HZ232" s="139">
        <v>1.2595878201280577</v>
      </c>
      <c r="JK232" s="139">
        <v>207</v>
      </c>
      <c r="JL232" s="139">
        <v>411558.53860353871</v>
      </c>
      <c r="JM232" s="139">
        <v>165441.46139646129</v>
      </c>
      <c r="JN232" s="139">
        <v>1.2094159064720444</v>
      </c>
    </row>
    <row r="233" spans="2:274">
      <c r="B233" s="26">
        <v>475000</v>
      </c>
      <c r="C233" s="6">
        <v>2</v>
      </c>
      <c r="D233" s="6">
        <v>2</v>
      </c>
      <c r="E233" s="6">
        <v>1440</v>
      </c>
      <c r="F233" s="6">
        <v>3720</v>
      </c>
      <c r="G233" s="27">
        <v>7</v>
      </c>
      <c r="I233" s="55">
        <v>398000</v>
      </c>
      <c r="J233" s="6">
        <v>3</v>
      </c>
      <c r="K233" s="6">
        <v>1</v>
      </c>
      <c r="L233" s="6">
        <v>1480</v>
      </c>
      <c r="M233" s="6">
        <v>6550</v>
      </c>
      <c r="N233" s="27">
        <v>6</v>
      </c>
      <c r="P233" s="26">
        <v>440000</v>
      </c>
      <c r="Q233" s="57">
        <v>3</v>
      </c>
      <c r="R233" s="6">
        <v>2</v>
      </c>
      <c r="S233" s="6">
        <v>2060</v>
      </c>
      <c r="T233" s="6">
        <v>11231</v>
      </c>
      <c r="U233" s="27">
        <v>8</v>
      </c>
      <c r="W233" s="38">
        <v>815000</v>
      </c>
      <c r="X233" s="34">
        <v>3</v>
      </c>
      <c r="Y233" s="59">
        <v>1</v>
      </c>
      <c r="Z233" s="34">
        <v>1940</v>
      </c>
      <c r="AA233" s="34">
        <v>3570</v>
      </c>
      <c r="AB233" s="39">
        <v>8</v>
      </c>
      <c r="AD233" s="38">
        <v>450500</v>
      </c>
      <c r="AE233" s="34">
        <v>2</v>
      </c>
      <c r="AF233" s="34">
        <v>1</v>
      </c>
      <c r="AG233" s="34">
        <v>1330</v>
      </c>
      <c r="AH233" s="34">
        <v>3698</v>
      </c>
      <c r="AI233" s="62">
        <v>7</v>
      </c>
      <c r="AK233" s="38">
        <v>365000</v>
      </c>
      <c r="AL233" s="34">
        <v>3</v>
      </c>
      <c r="AM233" s="34">
        <v>1</v>
      </c>
      <c r="AN233" s="59">
        <v>1640</v>
      </c>
      <c r="AO233" s="34">
        <v>8301</v>
      </c>
      <c r="AP233" s="39">
        <v>7</v>
      </c>
      <c r="AS233" s="38">
        <v>212000</v>
      </c>
      <c r="AT233" s="34">
        <v>3</v>
      </c>
      <c r="AU233" s="34">
        <v>1</v>
      </c>
      <c r="AV233" s="34">
        <v>1040</v>
      </c>
      <c r="AW233" s="59">
        <v>6800</v>
      </c>
      <c r="AX233" s="39">
        <v>6</v>
      </c>
      <c r="BN233" s="38">
        <v>410500</v>
      </c>
      <c r="BO233" s="34">
        <v>3</v>
      </c>
      <c r="BP233" s="59">
        <v>1</v>
      </c>
      <c r="BQ233" s="34">
        <v>1150</v>
      </c>
      <c r="BR233" s="34">
        <v>6800</v>
      </c>
      <c r="BS233" s="39">
        <v>7</v>
      </c>
      <c r="BU233" s="38">
        <v>410500</v>
      </c>
      <c r="BV233" s="34">
        <v>3</v>
      </c>
      <c r="BW233" s="59">
        <v>1</v>
      </c>
      <c r="BX233" s="34">
        <v>1150</v>
      </c>
      <c r="BY233" s="34">
        <v>6800</v>
      </c>
      <c r="BZ233" s="39">
        <v>7</v>
      </c>
      <c r="CJ233" s="5"/>
      <c r="CK233" s="6"/>
      <c r="CL233" s="6"/>
      <c r="CM233" s="139" t="s">
        <v>100</v>
      </c>
      <c r="CN233" s="139">
        <v>502039.92907801416</v>
      </c>
      <c r="CO233" s="83"/>
      <c r="CP233" s="83"/>
      <c r="CQ233" s="83"/>
      <c r="CR233" s="6"/>
      <c r="CS233" s="139" t="s">
        <v>100</v>
      </c>
      <c r="CT233" s="139">
        <v>2119.4255319148938</v>
      </c>
      <c r="CU233" s="6"/>
      <c r="CV233" s="6"/>
      <c r="CW233" s="6"/>
      <c r="CX233" s="6"/>
      <c r="CY233" s="6"/>
      <c r="CZ233" s="7"/>
      <c r="DI233" s="5"/>
      <c r="DJ233" s="6"/>
      <c r="DK233" s="6"/>
      <c r="DL233" s="6"/>
      <c r="DM233" s="6"/>
      <c r="DN233" s="6"/>
      <c r="DO233" s="6"/>
      <c r="DP233" s="6"/>
      <c r="DQ233" s="6"/>
      <c r="DR233" s="6"/>
      <c r="DS233" s="6"/>
      <c r="DT233" s="6"/>
      <c r="DU233" s="6"/>
      <c r="DV233" s="6"/>
      <c r="DW233" s="6"/>
      <c r="DX233" s="6"/>
      <c r="DY233" s="6"/>
      <c r="DZ233" s="6"/>
      <c r="EA233" s="6"/>
      <c r="EB233" s="6"/>
      <c r="EC233" s="6"/>
      <c r="ED233" s="6"/>
      <c r="EE233" s="6"/>
      <c r="EF233" s="6"/>
      <c r="EG233" s="6"/>
      <c r="EH233" s="6"/>
      <c r="EI233" s="6"/>
      <c r="EJ233" s="6"/>
      <c r="EK233" s="6"/>
      <c r="EL233" s="6"/>
      <c r="EM233" s="6"/>
      <c r="EN233" s="6"/>
      <c r="EO233" s="6"/>
      <c r="EP233" s="6"/>
      <c r="EQ233" s="6"/>
      <c r="ER233" s="6"/>
      <c r="ES233" s="6"/>
      <c r="ET233" s="6"/>
      <c r="EU233" s="6"/>
      <c r="EV233" s="6"/>
      <c r="EW233" s="6"/>
      <c r="EX233" s="6"/>
      <c r="EY233" s="6"/>
      <c r="EZ233" s="6"/>
      <c r="FA233" s="6"/>
      <c r="FB233" s="6"/>
      <c r="FC233" s="6"/>
      <c r="FD233" s="6"/>
      <c r="FE233" s="6"/>
      <c r="FF233" s="6"/>
      <c r="FG233" s="6"/>
      <c r="FH233" s="7"/>
      <c r="FJ233" s="100"/>
      <c r="FK233" s="89"/>
      <c r="FL233" s="89">
        <v>1480</v>
      </c>
      <c r="FM233" s="89">
        <v>398000</v>
      </c>
      <c r="FN233" s="145">
        <f t="shared" si="30"/>
        <v>-398.55999999999995</v>
      </c>
      <c r="FO233" s="145">
        <f t="shared" si="31"/>
        <v>158850.07359999995</v>
      </c>
      <c r="FP233" s="89">
        <f t="shared" si="27"/>
        <v>-57982.900000000023</v>
      </c>
      <c r="FQ233" s="89">
        <f t="shared" si="28"/>
        <v>3362016692.4100027</v>
      </c>
      <c r="FR233" s="89">
        <f t="shared" si="29"/>
        <v>23109664.624000005</v>
      </c>
      <c r="FS233" s="89"/>
      <c r="FT233" s="89"/>
      <c r="FU233" s="89"/>
      <c r="FV233" s="139"/>
      <c r="FW233" s="139"/>
      <c r="FX233" s="139"/>
      <c r="FY233" s="139"/>
      <c r="GA233" s="139"/>
      <c r="GB233" s="139"/>
      <c r="GS233" s="139">
        <v>208</v>
      </c>
      <c r="GT233" s="139">
        <v>592939.29362808028</v>
      </c>
      <c r="GU233" s="139">
        <v>7060.7063719197176</v>
      </c>
      <c r="GV233" s="139">
        <v>4.8457631327986569E-2</v>
      </c>
      <c r="HM233" s="139">
        <v>208</v>
      </c>
      <c r="HN233" s="139">
        <v>602080.70859102509</v>
      </c>
      <c r="HO233" s="139">
        <v>-32080.70859102509</v>
      </c>
      <c r="HP233" s="139">
        <v>-0.23898067107727328</v>
      </c>
      <c r="HW233" s="139">
        <v>208</v>
      </c>
      <c r="HX233" s="139">
        <v>653122.16596743208</v>
      </c>
      <c r="HY233" s="139">
        <v>106827.83403256792</v>
      </c>
      <c r="HZ233" s="139">
        <v>0.63770491905221482</v>
      </c>
      <c r="JK233" s="139">
        <v>208</v>
      </c>
      <c r="JL233" s="139">
        <v>452729.92710579227</v>
      </c>
      <c r="JM233" s="139">
        <v>144770.07289420773</v>
      </c>
      <c r="JN233" s="139">
        <v>1.0583032056262844</v>
      </c>
    </row>
    <row r="234" spans="2:274">
      <c r="B234" s="26">
        <v>985000</v>
      </c>
      <c r="C234" s="6">
        <v>2</v>
      </c>
      <c r="D234" s="6">
        <v>2</v>
      </c>
      <c r="E234" s="6">
        <v>2720</v>
      </c>
      <c r="F234" s="6">
        <v>26761</v>
      </c>
      <c r="G234" s="27">
        <v>7</v>
      </c>
      <c r="I234" s="55">
        <v>399888</v>
      </c>
      <c r="J234" s="6">
        <v>4</v>
      </c>
      <c r="K234" s="6">
        <v>1</v>
      </c>
      <c r="L234" s="6">
        <v>2370</v>
      </c>
      <c r="M234" s="6">
        <v>30200</v>
      </c>
      <c r="N234" s="27">
        <v>7</v>
      </c>
      <c r="P234" s="26">
        <v>440000</v>
      </c>
      <c r="Q234" s="57">
        <v>3</v>
      </c>
      <c r="R234" s="6">
        <v>1</v>
      </c>
      <c r="S234" s="6">
        <v>1570</v>
      </c>
      <c r="T234" s="6">
        <v>5120</v>
      </c>
      <c r="U234" s="27">
        <v>7</v>
      </c>
      <c r="W234" s="38">
        <v>895000</v>
      </c>
      <c r="X234" s="34">
        <v>4</v>
      </c>
      <c r="Y234" s="59">
        <v>1</v>
      </c>
      <c r="Z234" s="34">
        <v>3390</v>
      </c>
      <c r="AA234" s="34">
        <v>6200</v>
      </c>
      <c r="AB234" s="39">
        <v>8</v>
      </c>
      <c r="AD234" s="38">
        <v>451000</v>
      </c>
      <c r="AE234" s="34">
        <v>3</v>
      </c>
      <c r="AF234" s="34">
        <v>1</v>
      </c>
      <c r="AG234" s="34">
        <v>1560</v>
      </c>
      <c r="AH234" s="34">
        <v>4049</v>
      </c>
      <c r="AI234" s="62">
        <v>7</v>
      </c>
      <c r="AK234" s="38">
        <v>402000</v>
      </c>
      <c r="AL234" s="34">
        <v>4</v>
      </c>
      <c r="AM234" s="34">
        <v>1</v>
      </c>
      <c r="AN234" s="59">
        <v>1640</v>
      </c>
      <c r="AO234" s="34">
        <v>10500</v>
      </c>
      <c r="AP234" s="39">
        <v>7</v>
      </c>
      <c r="AS234" s="38">
        <v>410500</v>
      </c>
      <c r="AT234" s="34">
        <v>3</v>
      </c>
      <c r="AU234" s="34">
        <v>1</v>
      </c>
      <c r="AV234" s="34">
        <v>1150</v>
      </c>
      <c r="AW234" s="59">
        <v>6800</v>
      </c>
      <c r="AX234" s="39">
        <v>7</v>
      </c>
      <c r="BN234" s="38">
        <v>412133</v>
      </c>
      <c r="BO234" s="34">
        <v>2</v>
      </c>
      <c r="BP234" s="59">
        <v>1</v>
      </c>
      <c r="BQ234" s="34">
        <v>920</v>
      </c>
      <c r="BR234" s="34">
        <v>4400</v>
      </c>
      <c r="BS234" s="39">
        <v>7</v>
      </c>
      <c r="BU234" s="38">
        <v>412133</v>
      </c>
      <c r="BV234" s="34">
        <v>2</v>
      </c>
      <c r="BW234" s="59">
        <v>1</v>
      </c>
      <c r="BX234" s="34">
        <v>920</v>
      </c>
      <c r="BY234" s="34">
        <v>4400</v>
      </c>
      <c r="BZ234" s="39">
        <v>7</v>
      </c>
      <c r="CJ234" s="5"/>
      <c r="CK234" s="6"/>
      <c r="CL234" s="6"/>
      <c r="CM234" s="139" t="s">
        <v>101</v>
      </c>
      <c r="CN234" s="139">
        <v>15564.744992508815</v>
      </c>
      <c r="CO234" s="83"/>
      <c r="CP234" s="83"/>
      <c r="CQ234" s="83"/>
      <c r="CR234" s="6"/>
      <c r="CS234" s="139" t="s">
        <v>101</v>
      </c>
      <c r="CT234" s="139">
        <v>45.735063926321729</v>
      </c>
      <c r="CU234" s="6"/>
      <c r="CV234" s="6"/>
      <c r="CW234" s="6"/>
      <c r="CX234" s="6"/>
      <c r="CY234" s="6"/>
      <c r="CZ234" s="7"/>
      <c r="DI234" s="5"/>
      <c r="DJ234" s="6"/>
      <c r="DK234" s="6"/>
      <c r="DL234" s="6"/>
      <c r="DM234" s="6"/>
      <c r="DN234" s="6"/>
      <c r="DO234" s="6"/>
      <c r="DP234" s="6"/>
      <c r="DQ234" s="6"/>
      <c r="DR234" s="6"/>
      <c r="DS234" s="6"/>
      <c r="DT234" s="6"/>
      <c r="DU234" s="6"/>
      <c r="DV234" s="6"/>
      <c r="DW234" s="6"/>
      <c r="DX234" s="6"/>
      <c r="DY234" s="6"/>
      <c r="DZ234" s="6"/>
      <c r="EA234" s="6"/>
      <c r="EB234" s="6"/>
      <c r="EC234" s="6"/>
      <c r="ED234" s="6"/>
      <c r="EE234" s="6"/>
      <c r="EF234" s="6"/>
      <c r="EG234" s="6"/>
      <c r="EH234" s="6"/>
      <c r="EI234" s="6"/>
      <c r="EJ234" s="6"/>
      <c r="EK234" s="6"/>
      <c r="EL234" s="6"/>
      <c r="EM234" s="6"/>
      <c r="EN234" s="6"/>
      <c r="EO234" s="6"/>
      <c r="EP234" s="6"/>
      <c r="EQ234" s="6"/>
      <c r="ER234" s="6"/>
      <c r="ES234" s="6"/>
      <c r="ET234" s="6"/>
      <c r="EU234" s="6"/>
      <c r="EV234" s="6"/>
      <c r="EW234" s="6"/>
      <c r="EX234" s="6"/>
      <c r="EY234" s="6"/>
      <c r="EZ234" s="6"/>
      <c r="FA234" s="6"/>
      <c r="FB234" s="6"/>
      <c r="FC234" s="6"/>
      <c r="FD234" s="6"/>
      <c r="FE234" s="6"/>
      <c r="FF234" s="6"/>
      <c r="FG234" s="6"/>
      <c r="FH234" s="7"/>
      <c r="FJ234" s="100"/>
      <c r="FK234" s="89"/>
      <c r="FL234" s="89">
        <v>2370</v>
      </c>
      <c r="FM234" s="89">
        <v>399888</v>
      </c>
      <c r="FN234" s="145">
        <f t="shared" si="30"/>
        <v>491.44000000000005</v>
      </c>
      <c r="FO234" s="145">
        <f t="shared" si="31"/>
        <v>241513.27360000004</v>
      </c>
      <c r="FP234" s="89">
        <f t="shared" si="27"/>
        <v>-56094.900000000023</v>
      </c>
      <c r="FQ234" s="89">
        <f t="shared" si="28"/>
        <v>3146637806.0100026</v>
      </c>
      <c r="FR234" s="89">
        <f t="shared" si="29"/>
        <v>-27567277.656000014</v>
      </c>
      <c r="FS234" s="89"/>
      <c r="FT234" s="89"/>
      <c r="FU234" s="89"/>
      <c r="FV234" s="139"/>
      <c r="FW234" s="139"/>
      <c r="FX234" s="139"/>
      <c r="FY234" s="139"/>
      <c r="GA234" s="139"/>
      <c r="GB234" s="139"/>
      <c r="GS234" s="139">
        <v>209</v>
      </c>
      <c r="GT234" s="139">
        <v>431359.99102082028</v>
      </c>
      <c r="GU234" s="139">
        <v>183640.00897917972</v>
      </c>
      <c r="GV234" s="139">
        <v>1.2603214725896854</v>
      </c>
      <c r="HM234" s="139">
        <v>209</v>
      </c>
      <c r="HN234" s="139">
        <v>405534.58364955778</v>
      </c>
      <c r="HO234" s="139">
        <v>166965.41635044222</v>
      </c>
      <c r="HP234" s="139">
        <v>1.2437850969815509</v>
      </c>
      <c r="HW234" s="139">
        <v>209</v>
      </c>
      <c r="HX234" s="139">
        <v>368480.32067629858</v>
      </c>
      <c r="HY234" s="139">
        <v>394519.67932370142</v>
      </c>
      <c r="HZ234" s="139">
        <v>2.3550710584558612</v>
      </c>
      <c r="JK234" s="139">
        <v>209</v>
      </c>
      <c r="JL234" s="139">
        <v>432672.07116879697</v>
      </c>
      <c r="JM234" s="139">
        <v>166327.92883120303</v>
      </c>
      <c r="JN234" s="139">
        <v>1.215896191444727</v>
      </c>
    </row>
    <row r="235" spans="2:274">
      <c r="B235" s="26">
        <v>495000</v>
      </c>
      <c r="C235" s="6">
        <v>4</v>
      </c>
      <c r="D235" s="6">
        <v>1</v>
      </c>
      <c r="E235" s="6">
        <v>1930</v>
      </c>
      <c r="F235" s="6">
        <v>6720</v>
      </c>
      <c r="G235" s="27">
        <v>8</v>
      </c>
      <c r="I235" s="55">
        <v>399950</v>
      </c>
      <c r="J235" s="6">
        <v>3</v>
      </c>
      <c r="K235" s="6">
        <v>1</v>
      </c>
      <c r="L235" s="6">
        <v>1720</v>
      </c>
      <c r="M235" s="6">
        <v>8910</v>
      </c>
      <c r="N235" s="27">
        <v>7</v>
      </c>
      <c r="P235" s="26">
        <v>445000</v>
      </c>
      <c r="Q235" s="57">
        <v>3</v>
      </c>
      <c r="R235" s="6">
        <v>2</v>
      </c>
      <c r="S235" s="6">
        <v>1860</v>
      </c>
      <c r="T235" s="6">
        <v>7200</v>
      </c>
      <c r="U235" s="27">
        <v>7</v>
      </c>
      <c r="W235" s="38">
        <v>900000</v>
      </c>
      <c r="X235" s="34">
        <v>3</v>
      </c>
      <c r="Y235" s="59">
        <v>1</v>
      </c>
      <c r="Z235" s="34">
        <v>2160</v>
      </c>
      <c r="AA235" s="34">
        <v>2260</v>
      </c>
      <c r="AB235" s="39">
        <v>8</v>
      </c>
      <c r="AD235" s="38">
        <v>453500</v>
      </c>
      <c r="AE235" s="34">
        <v>4</v>
      </c>
      <c r="AF235" s="34">
        <v>1</v>
      </c>
      <c r="AG235" s="34">
        <v>2000</v>
      </c>
      <c r="AH235" s="34">
        <v>6032</v>
      </c>
      <c r="AI235" s="62">
        <v>7</v>
      </c>
      <c r="AK235" s="38">
        <v>410000</v>
      </c>
      <c r="AL235" s="34">
        <v>3</v>
      </c>
      <c r="AM235" s="34">
        <v>1</v>
      </c>
      <c r="AN235" s="59">
        <v>1640</v>
      </c>
      <c r="AO235" s="34">
        <v>17583</v>
      </c>
      <c r="AP235" s="39">
        <v>7</v>
      </c>
      <c r="AS235" s="38">
        <v>325000</v>
      </c>
      <c r="AT235" s="34">
        <v>4</v>
      </c>
      <c r="AU235" s="34">
        <v>2</v>
      </c>
      <c r="AV235" s="34">
        <v>2110</v>
      </c>
      <c r="AW235" s="59">
        <v>6838</v>
      </c>
      <c r="AX235" s="39">
        <v>8</v>
      </c>
      <c r="BN235" s="38">
        <v>414250</v>
      </c>
      <c r="BO235" s="34">
        <v>4</v>
      </c>
      <c r="BP235" s="59">
        <v>1</v>
      </c>
      <c r="BQ235" s="34">
        <v>1640</v>
      </c>
      <c r="BR235" s="34">
        <v>13566</v>
      </c>
      <c r="BS235" s="39">
        <v>7</v>
      </c>
      <c r="BU235" s="38">
        <v>414250</v>
      </c>
      <c r="BV235" s="34">
        <v>4</v>
      </c>
      <c r="BW235" s="59">
        <v>1</v>
      </c>
      <c r="BX235" s="34">
        <v>1640</v>
      </c>
      <c r="BY235" s="34">
        <v>13566</v>
      </c>
      <c r="BZ235" s="39">
        <v>7</v>
      </c>
      <c r="CJ235" s="5"/>
      <c r="CK235" s="6"/>
      <c r="CL235" s="6"/>
      <c r="CM235" s="139" t="s">
        <v>102</v>
      </c>
      <c r="CN235" s="139">
        <v>470000</v>
      </c>
      <c r="CO235" s="83"/>
      <c r="CP235" s="83"/>
      <c r="CQ235" s="83"/>
      <c r="CR235" s="6"/>
      <c r="CS235" s="139" t="s">
        <v>102</v>
      </c>
      <c r="CT235" s="139">
        <v>2080</v>
      </c>
      <c r="CU235" s="6"/>
      <c r="CV235" s="6"/>
      <c r="CW235" s="6"/>
      <c r="CX235" s="6"/>
      <c r="CY235" s="6"/>
      <c r="CZ235" s="7"/>
      <c r="DI235" s="5"/>
      <c r="DJ235" s="6"/>
      <c r="DK235" s="6"/>
      <c r="DL235" s="6"/>
      <c r="DM235" s="6"/>
      <c r="DN235" s="6"/>
      <c r="DO235" s="6"/>
      <c r="DP235" s="6"/>
      <c r="DQ235" s="6"/>
      <c r="DR235" s="6"/>
      <c r="DS235" s="6"/>
      <c r="DT235" s="6"/>
      <c r="DU235" s="6"/>
      <c r="DV235" s="6"/>
      <c r="DW235" s="6"/>
      <c r="DX235" s="6"/>
      <c r="DY235" s="6"/>
      <c r="DZ235" s="6"/>
      <c r="EA235" s="6"/>
      <c r="EB235" s="6"/>
      <c r="EC235" s="6"/>
      <c r="ED235" s="6"/>
      <c r="EE235" s="6"/>
      <c r="EF235" s="6"/>
      <c r="EG235" s="6"/>
      <c r="EH235" s="6"/>
      <c r="EI235" s="6"/>
      <c r="EJ235" s="6"/>
      <c r="EK235" s="6"/>
      <c r="EL235" s="6"/>
      <c r="EM235" s="6"/>
      <c r="EN235" s="6"/>
      <c r="EO235" s="6"/>
      <c r="EP235" s="6"/>
      <c r="EQ235" s="6"/>
      <c r="ER235" s="6"/>
      <c r="ES235" s="6"/>
      <c r="ET235" s="6"/>
      <c r="EU235" s="6"/>
      <c r="EV235" s="6"/>
      <c r="EW235" s="6"/>
      <c r="EX235" s="6"/>
      <c r="EY235" s="6"/>
      <c r="EZ235" s="6"/>
      <c r="FA235" s="6"/>
      <c r="FB235" s="6"/>
      <c r="FC235" s="6"/>
      <c r="FD235" s="6"/>
      <c r="FE235" s="6"/>
      <c r="FF235" s="6"/>
      <c r="FG235" s="6"/>
      <c r="FH235" s="7"/>
      <c r="FJ235" s="100"/>
      <c r="FK235" s="89"/>
      <c r="FL235" s="89">
        <v>1720</v>
      </c>
      <c r="FM235" s="89">
        <v>399950</v>
      </c>
      <c r="FN235" s="145">
        <f t="shared" si="30"/>
        <v>-158.55999999999995</v>
      </c>
      <c r="FO235" s="145">
        <f t="shared" si="31"/>
        <v>25141.273599999982</v>
      </c>
      <c r="FP235" s="89">
        <f t="shared" si="27"/>
        <v>-56032.900000000023</v>
      </c>
      <c r="FQ235" s="89">
        <f t="shared" si="28"/>
        <v>3139685882.4100027</v>
      </c>
      <c r="FR235" s="89">
        <f t="shared" si="29"/>
        <v>8884576.6239999998</v>
      </c>
      <c r="FS235" s="89"/>
      <c r="FT235" s="89"/>
      <c r="FU235" s="89"/>
      <c r="FV235" s="139"/>
      <c r="FW235" s="139"/>
      <c r="FX235" s="139"/>
      <c r="FY235" s="139"/>
      <c r="GA235" s="139"/>
      <c r="GB235" s="139"/>
      <c r="GS235" s="139">
        <v>210</v>
      </c>
      <c r="GT235" s="139">
        <v>484562.93212321081</v>
      </c>
      <c r="GU235" s="139">
        <v>134437.06787678919</v>
      </c>
      <c r="GV235" s="139">
        <v>0.92264166343143728</v>
      </c>
      <c r="HM235" s="139">
        <v>210</v>
      </c>
      <c r="HN235" s="139">
        <v>430847.34216474672</v>
      </c>
      <c r="HO235" s="139">
        <v>146152.65783525328</v>
      </c>
      <c r="HP235" s="139">
        <v>1.0887434156914884</v>
      </c>
      <c r="HW235" s="139">
        <v>210</v>
      </c>
      <c r="HX235" s="139">
        <v>581143.76830760529</v>
      </c>
      <c r="HY235" s="139">
        <v>183856.23169239471</v>
      </c>
      <c r="HZ235" s="139">
        <v>1.0975231727800432</v>
      </c>
      <c r="JK235" s="139">
        <v>210</v>
      </c>
      <c r="JL235" s="139">
        <v>374609.85661433684</v>
      </c>
      <c r="JM235" s="139">
        <v>225390.14338566316</v>
      </c>
      <c r="JN235" s="139">
        <v>1.6476548397949926</v>
      </c>
    </row>
    <row r="236" spans="2:274" ht="16" thickBot="1">
      <c r="B236" s="26">
        <v>398000</v>
      </c>
      <c r="C236" s="6">
        <v>3</v>
      </c>
      <c r="D236" s="6">
        <v>1</v>
      </c>
      <c r="E236" s="6">
        <v>1480</v>
      </c>
      <c r="F236" s="6">
        <v>6550</v>
      </c>
      <c r="G236" s="27">
        <v>6</v>
      </c>
      <c r="I236" s="55">
        <v>400000</v>
      </c>
      <c r="J236" s="6">
        <v>2</v>
      </c>
      <c r="K236" s="6">
        <v>1</v>
      </c>
      <c r="L236" s="6">
        <v>1470</v>
      </c>
      <c r="M236" s="6">
        <v>6120</v>
      </c>
      <c r="N236" s="27">
        <v>7</v>
      </c>
      <c r="P236" s="26">
        <v>447500</v>
      </c>
      <c r="Q236" s="57">
        <v>3</v>
      </c>
      <c r="R236" s="6">
        <v>1</v>
      </c>
      <c r="S236" s="6">
        <v>1950</v>
      </c>
      <c r="T236" s="6">
        <v>6504</v>
      </c>
      <c r="U236" s="27">
        <v>8</v>
      </c>
      <c r="W236" s="38">
        <v>910000</v>
      </c>
      <c r="X236" s="34">
        <v>4</v>
      </c>
      <c r="Y236" s="59">
        <v>1</v>
      </c>
      <c r="Z236" s="34">
        <v>2890</v>
      </c>
      <c r="AA236" s="34">
        <v>9000</v>
      </c>
      <c r="AB236" s="39">
        <v>8</v>
      </c>
      <c r="AD236" s="38">
        <v>460000</v>
      </c>
      <c r="AE236" s="34">
        <v>2</v>
      </c>
      <c r="AF236" s="34">
        <v>1</v>
      </c>
      <c r="AG236" s="34">
        <v>1430</v>
      </c>
      <c r="AH236" s="34">
        <v>12092</v>
      </c>
      <c r="AI236" s="62">
        <v>7</v>
      </c>
      <c r="AK236" s="38">
        <v>414250</v>
      </c>
      <c r="AL236" s="34">
        <v>4</v>
      </c>
      <c r="AM236" s="34">
        <v>1</v>
      </c>
      <c r="AN236" s="59">
        <v>1640</v>
      </c>
      <c r="AO236" s="34">
        <v>13566</v>
      </c>
      <c r="AP236" s="39">
        <v>7</v>
      </c>
      <c r="AS236" s="38">
        <v>625000</v>
      </c>
      <c r="AT236" s="34">
        <v>4</v>
      </c>
      <c r="AU236" s="34">
        <v>2</v>
      </c>
      <c r="AV236" s="34">
        <v>2020</v>
      </c>
      <c r="AW236" s="59">
        <v>6867</v>
      </c>
      <c r="AX236" s="39">
        <v>8</v>
      </c>
      <c r="BN236" s="38">
        <v>419000</v>
      </c>
      <c r="BO236" s="34">
        <v>2</v>
      </c>
      <c r="BP236" s="59">
        <v>1</v>
      </c>
      <c r="BQ236" s="34">
        <v>1510</v>
      </c>
      <c r="BR236" s="34">
        <v>4980</v>
      </c>
      <c r="BS236" s="39">
        <v>8</v>
      </c>
      <c r="BU236" s="38">
        <v>419000</v>
      </c>
      <c r="BV236" s="34">
        <v>2</v>
      </c>
      <c r="BW236" s="59">
        <v>1</v>
      </c>
      <c r="BX236" s="34">
        <v>1510</v>
      </c>
      <c r="BY236" s="34">
        <v>4980</v>
      </c>
      <c r="BZ236" s="39">
        <v>8</v>
      </c>
      <c r="CJ236" s="5"/>
      <c r="CK236" s="6"/>
      <c r="CL236" s="6"/>
      <c r="CM236" s="139" t="s">
        <v>103</v>
      </c>
      <c r="CN236" s="139">
        <v>195000</v>
      </c>
      <c r="CO236" s="83"/>
      <c r="CP236" s="83"/>
      <c r="CQ236" s="83"/>
      <c r="CR236" s="6"/>
      <c r="CS236" s="139" t="s">
        <v>103</v>
      </c>
      <c r="CT236" s="139">
        <v>2060</v>
      </c>
      <c r="CU236" s="6"/>
      <c r="CV236" s="6"/>
      <c r="CW236" s="6"/>
      <c r="CX236" s="6"/>
      <c r="CY236" s="6"/>
      <c r="CZ236" s="7"/>
      <c r="DI236" s="13"/>
      <c r="DJ236" s="14"/>
      <c r="DK236" s="14"/>
      <c r="DL236" s="14"/>
      <c r="DM236" s="14"/>
      <c r="DN236" s="14"/>
      <c r="DO236" s="14"/>
      <c r="DP236" s="14"/>
      <c r="DQ236" s="14"/>
      <c r="DR236" s="14"/>
      <c r="DS236" s="14"/>
      <c r="DT236" s="14"/>
      <c r="DU236" s="14"/>
      <c r="DV236" s="14"/>
      <c r="DW236" s="14"/>
      <c r="DX236" s="14"/>
      <c r="DY236" s="14"/>
      <c r="DZ236" s="14"/>
      <c r="EA236" s="14"/>
      <c r="EB236" s="14"/>
      <c r="EC236" s="14"/>
      <c r="ED236" s="14"/>
      <c r="EE236" s="14"/>
      <c r="EF236" s="14"/>
      <c r="EG236" s="14"/>
      <c r="EH236" s="14"/>
      <c r="EI236" s="14"/>
      <c r="EJ236" s="14"/>
      <c r="EK236" s="14"/>
      <c r="EL236" s="14"/>
      <c r="EM236" s="14"/>
      <c r="EN236" s="14"/>
      <c r="EO236" s="14"/>
      <c r="EP236" s="14"/>
      <c r="EQ236" s="14"/>
      <c r="ER236" s="14"/>
      <c r="ES236" s="14"/>
      <c r="ET236" s="14"/>
      <c r="EU236" s="14"/>
      <c r="EV236" s="14"/>
      <c r="EW236" s="14"/>
      <c r="EX236" s="14"/>
      <c r="EY236" s="14"/>
      <c r="EZ236" s="14"/>
      <c r="FA236" s="14"/>
      <c r="FB236" s="14"/>
      <c r="FC236" s="14"/>
      <c r="FD236" s="14"/>
      <c r="FE236" s="14"/>
      <c r="FF236" s="14"/>
      <c r="FG236" s="14"/>
      <c r="FH236" s="15"/>
      <c r="FJ236" s="100"/>
      <c r="FK236" s="89"/>
      <c r="FL236" s="89">
        <v>1470</v>
      </c>
      <c r="FM236" s="89">
        <v>400000</v>
      </c>
      <c r="FN236" s="145">
        <f t="shared" si="30"/>
        <v>-408.55999999999995</v>
      </c>
      <c r="FO236" s="145">
        <f t="shared" si="31"/>
        <v>166921.27359999996</v>
      </c>
      <c r="FP236" s="89">
        <f t="shared" si="27"/>
        <v>-55982.900000000023</v>
      </c>
      <c r="FQ236" s="89">
        <f t="shared" si="28"/>
        <v>3134085092.4100027</v>
      </c>
      <c r="FR236" s="89">
        <f t="shared" si="29"/>
        <v>22872373.624000005</v>
      </c>
      <c r="FS236" s="89"/>
      <c r="FT236" s="89"/>
      <c r="FU236" s="89"/>
      <c r="FV236" s="139"/>
      <c r="FW236" s="139"/>
      <c r="FX236" s="139"/>
      <c r="FY236" s="139"/>
      <c r="GA236" s="139"/>
      <c r="GB236" s="139"/>
      <c r="GS236" s="139">
        <v>211</v>
      </c>
      <c r="GT236" s="139">
        <v>393920.88431913807</v>
      </c>
      <c r="GU236" s="139">
        <v>246079.11568086193</v>
      </c>
      <c r="GV236" s="139">
        <v>1.6888410928123707</v>
      </c>
      <c r="HM236" s="139">
        <v>211</v>
      </c>
      <c r="HN236" s="139">
        <v>444248.21431984677</v>
      </c>
      <c r="HO236" s="139">
        <v>140751.78568015323</v>
      </c>
      <c r="HP236" s="139">
        <v>1.0485103875348267</v>
      </c>
      <c r="HW236" s="139">
        <v>211</v>
      </c>
      <c r="HX236" s="139">
        <v>517344.73401821329</v>
      </c>
      <c r="HY236" s="139">
        <v>248655.26598178671</v>
      </c>
      <c r="HZ236" s="139">
        <v>1.4843386810265238</v>
      </c>
      <c r="JK236" s="139">
        <v>211</v>
      </c>
      <c r="JL236" s="139">
        <v>361941.73707518191</v>
      </c>
      <c r="JM236" s="139">
        <v>238058.26292481809</v>
      </c>
      <c r="JN236" s="139">
        <v>1.7402617664167794</v>
      </c>
    </row>
    <row r="237" spans="2:274" ht="16" thickTop="1">
      <c r="B237" s="26">
        <v>550500</v>
      </c>
      <c r="C237" s="6">
        <v>2</v>
      </c>
      <c r="D237" s="6">
        <v>1</v>
      </c>
      <c r="E237" s="6">
        <v>930</v>
      </c>
      <c r="F237" s="6">
        <v>7400</v>
      </c>
      <c r="G237" s="27">
        <v>7</v>
      </c>
      <c r="I237" s="55">
        <v>400000</v>
      </c>
      <c r="J237" s="6">
        <v>3</v>
      </c>
      <c r="K237" s="6">
        <v>2</v>
      </c>
      <c r="L237" s="6">
        <v>1170</v>
      </c>
      <c r="M237" s="6">
        <v>3868</v>
      </c>
      <c r="N237" s="27">
        <v>7</v>
      </c>
      <c r="P237" s="26">
        <v>450000</v>
      </c>
      <c r="Q237" s="57">
        <v>3</v>
      </c>
      <c r="R237" s="6">
        <v>1</v>
      </c>
      <c r="S237" s="6">
        <v>1520</v>
      </c>
      <c r="T237" s="6">
        <v>7903</v>
      </c>
      <c r="U237" s="27">
        <v>7</v>
      </c>
      <c r="W237" s="38">
        <v>913000</v>
      </c>
      <c r="X237" s="34">
        <v>3</v>
      </c>
      <c r="Y237" s="59">
        <v>1</v>
      </c>
      <c r="Z237" s="34">
        <v>2170</v>
      </c>
      <c r="AA237" s="34">
        <v>4000</v>
      </c>
      <c r="AB237" s="39">
        <v>7</v>
      </c>
      <c r="AD237" s="38">
        <v>460000</v>
      </c>
      <c r="AE237" s="34">
        <v>2</v>
      </c>
      <c r="AF237" s="34">
        <v>1</v>
      </c>
      <c r="AG237" s="34">
        <v>850</v>
      </c>
      <c r="AH237" s="34">
        <v>4650</v>
      </c>
      <c r="AI237" s="62">
        <v>7</v>
      </c>
      <c r="AK237" s="38">
        <v>580000</v>
      </c>
      <c r="AL237" s="34">
        <v>3</v>
      </c>
      <c r="AM237" s="34">
        <v>2</v>
      </c>
      <c r="AN237" s="59">
        <v>1640</v>
      </c>
      <c r="AO237" s="34">
        <v>8625</v>
      </c>
      <c r="AP237" s="39">
        <v>8</v>
      </c>
      <c r="AS237" s="38">
        <v>465950</v>
      </c>
      <c r="AT237" s="34">
        <v>4</v>
      </c>
      <c r="AU237" s="34">
        <v>2</v>
      </c>
      <c r="AV237" s="34">
        <v>2340</v>
      </c>
      <c r="AW237" s="59">
        <v>6896</v>
      </c>
      <c r="AX237" s="39">
        <v>7</v>
      </c>
      <c r="BN237" s="38">
        <v>419000</v>
      </c>
      <c r="BO237" s="34">
        <v>4</v>
      </c>
      <c r="BP237" s="59">
        <v>1</v>
      </c>
      <c r="BQ237" s="34">
        <v>2150</v>
      </c>
      <c r="BR237" s="34">
        <v>23568</v>
      </c>
      <c r="BS237" s="39">
        <v>7</v>
      </c>
      <c r="BU237" s="38">
        <v>419000</v>
      </c>
      <c r="BV237" s="34">
        <v>4</v>
      </c>
      <c r="BW237" s="59">
        <v>1</v>
      </c>
      <c r="BX237" s="34">
        <v>2150</v>
      </c>
      <c r="BY237" s="34">
        <v>23568</v>
      </c>
      <c r="BZ237" s="39">
        <v>7</v>
      </c>
      <c r="CJ237" s="5"/>
      <c r="CK237" s="6"/>
      <c r="CL237" s="6"/>
      <c r="CM237" s="139" t="s">
        <v>104</v>
      </c>
      <c r="CN237" s="139">
        <v>184821.1065385601</v>
      </c>
      <c r="CO237" s="83"/>
      <c r="CP237" s="83"/>
      <c r="CQ237" s="83"/>
      <c r="CR237" s="6"/>
      <c r="CS237" s="139" t="s">
        <v>104</v>
      </c>
      <c r="CT237" s="139">
        <v>543.07379443369166</v>
      </c>
      <c r="CU237" s="139" t="s">
        <v>99</v>
      </c>
      <c r="CV237" s="96" t="s">
        <v>139</v>
      </c>
      <c r="CW237" s="96" t="s">
        <v>140</v>
      </c>
      <c r="CX237" s="6"/>
      <c r="CY237" s="6"/>
      <c r="CZ237" s="7"/>
      <c r="FJ237" s="100"/>
      <c r="FK237" s="89"/>
      <c r="FL237" s="89">
        <v>1170</v>
      </c>
      <c r="FM237" s="89">
        <v>400000</v>
      </c>
      <c r="FN237" s="145">
        <f t="shared" si="30"/>
        <v>-708.56</v>
      </c>
      <c r="FO237" s="145">
        <f t="shared" si="31"/>
        <v>502057.2735999999</v>
      </c>
      <c r="FP237" s="89">
        <f t="shared" si="27"/>
        <v>-55982.900000000023</v>
      </c>
      <c r="FQ237" s="89">
        <f t="shared" si="28"/>
        <v>3134085092.4100027</v>
      </c>
      <c r="FR237" s="89">
        <f t="shared" si="29"/>
        <v>39667243.624000013</v>
      </c>
      <c r="FS237" s="89"/>
      <c r="FT237" s="89"/>
      <c r="FU237" s="89"/>
      <c r="FV237" s="139"/>
      <c r="FW237" s="139"/>
      <c r="FX237" s="139"/>
      <c r="FY237" s="139"/>
      <c r="GA237" s="139"/>
      <c r="GB237" s="139"/>
      <c r="GS237" s="139">
        <v>212</v>
      </c>
      <c r="GT237" s="139">
        <v>855013.0405398556</v>
      </c>
      <c r="GU237" s="139">
        <v>-210013.0405398556</v>
      </c>
      <c r="GV237" s="139">
        <v>-1.4413196012544129</v>
      </c>
      <c r="HM237" s="139">
        <v>212</v>
      </c>
      <c r="HN237" s="139">
        <v>378732.83933935768</v>
      </c>
      <c r="HO237" s="139">
        <v>221267.16066064232</v>
      </c>
      <c r="HP237" s="139">
        <v>1.6482982098729724</v>
      </c>
      <c r="HW237" s="139">
        <v>212</v>
      </c>
      <c r="HX237" s="139">
        <v>491170.77123282169</v>
      </c>
      <c r="HY237" s="139">
        <v>280829.22876717831</v>
      </c>
      <c r="HZ237" s="139">
        <v>1.6763999965015908</v>
      </c>
      <c r="JK237" s="139">
        <v>212</v>
      </c>
      <c r="JL237" s="139">
        <v>386222.29952522885</v>
      </c>
      <c r="JM237" s="139">
        <v>213777.70047477115</v>
      </c>
      <c r="JN237" s="139">
        <v>1.5627651570583547</v>
      </c>
    </row>
    <row r="238" spans="2:274">
      <c r="B238" s="26">
        <v>750000</v>
      </c>
      <c r="C238" s="6">
        <v>3</v>
      </c>
      <c r="D238" s="6">
        <v>2</v>
      </c>
      <c r="E238" s="6">
        <v>1760</v>
      </c>
      <c r="F238" s="6">
        <v>5488</v>
      </c>
      <c r="G238" s="27">
        <v>7</v>
      </c>
      <c r="I238" s="55">
        <v>400000</v>
      </c>
      <c r="J238" s="6">
        <v>3</v>
      </c>
      <c r="K238" s="6">
        <v>3</v>
      </c>
      <c r="L238" s="6">
        <v>2090</v>
      </c>
      <c r="M238" s="6">
        <v>7634</v>
      </c>
      <c r="N238" s="27">
        <v>8</v>
      </c>
      <c r="P238" s="26">
        <v>450000</v>
      </c>
      <c r="Q238" s="57">
        <v>3</v>
      </c>
      <c r="R238" s="6">
        <v>2</v>
      </c>
      <c r="S238" s="6">
        <v>1760</v>
      </c>
      <c r="T238" s="6">
        <v>10013</v>
      </c>
      <c r="U238" s="27">
        <v>8</v>
      </c>
      <c r="W238" s="38">
        <v>158000</v>
      </c>
      <c r="X238" s="34">
        <v>3</v>
      </c>
      <c r="Y238" s="59">
        <v>2</v>
      </c>
      <c r="Z238" s="34">
        <v>1090</v>
      </c>
      <c r="AA238" s="34">
        <v>6090</v>
      </c>
      <c r="AB238" s="39">
        <v>7</v>
      </c>
      <c r="AD238" s="38">
        <v>460000</v>
      </c>
      <c r="AE238" s="34">
        <v>3</v>
      </c>
      <c r="AF238" s="34">
        <v>1</v>
      </c>
      <c r="AG238" s="34">
        <v>1670</v>
      </c>
      <c r="AH238" s="34">
        <v>4005</v>
      </c>
      <c r="AI238" s="62">
        <v>7</v>
      </c>
      <c r="AK238" s="38">
        <v>265000</v>
      </c>
      <c r="AL238" s="34">
        <v>2</v>
      </c>
      <c r="AM238" s="34">
        <v>2</v>
      </c>
      <c r="AN238" s="59">
        <v>1650</v>
      </c>
      <c r="AO238" s="34">
        <v>8975</v>
      </c>
      <c r="AP238" s="39">
        <v>6</v>
      </c>
      <c r="AS238" s="38">
        <v>710000</v>
      </c>
      <c r="AT238" s="34">
        <v>4</v>
      </c>
      <c r="AU238" s="34">
        <v>2</v>
      </c>
      <c r="AV238" s="34">
        <v>2780</v>
      </c>
      <c r="AW238" s="59">
        <v>6978</v>
      </c>
      <c r="AX238" s="39">
        <v>8</v>
      </c>
      <c r="BN238" s="38">
        <v>420000</v>
      </c>
      <c r="BO238" s="34">
        <v>3</v>
      </c>
      <c r="BP238" s="59">
        <v>1</v>
      </c>
      <c r="BQ238" s="34">
        <v>1130</v>
      </c>
      <c r="BR238" s="34">
        <v>5413</v>
      </c>
      <c r="BS238" s="39">
        <v>7</v>
      </c>
      <c r="BU238" s="38">
        <v>420000</v>
      </c>
      <c r="BV238" s="34">
        <v>3</v>
      </c>
      <c r="BW238" s="59">
        <v>1</v>
      </c>
      <c r="BX238" s="34">
        <v>1130</v>
      </c>
      <c r="BY238" s="34">
        <v>5413</v>
      </c>
      <c r="BZ238" s="39">
        <v>7</v>
      </c>
      <c r="CJ238" s="5"/>
      <c r="CK238" s="6"/>
      <c r="CL238" s="6"/>
      <c r="CM238" s="139" t="s">
        <v>105</v>
      </c>
      <c r="CN238" s="139">
        <v>34158841422.137779</v>
      </c>
      <c r="CO238" s="142" t="s">
        <v>99</v>
      </c>
      <c r="CP238" s="143" t="s">
        <v>139</v>
      </c>
      <c r="CQ238" s="143" t="s">
        <v>140</v>
      </c>
      <c r="CR238" s="6"/>
      <c r="CS238" s="139" t="s">
        <v>105</v>
      </c>
      <c r="CT238" s="139">
        <v>294929.14620060753</v>
      </c>
      <c r="CU238" s="141">
        <v>90.420678254289797</v>
      </c>
      <c r="CV238" s="68">
        <f>SUM(CT233-CU238)</f>
        <v>2029.0048536606039</v>
      </c>
      <c r="CW238" s="68">
        <f>SUM(CT233+CU238)</f>
        <v>2209.8462101691835</v>
      </c>
      <c r="CX238" s="6"/>
      <c r="CY238" s="6"/>
      <c r="CZ238" s="7"/>
      <c r="FJ238" s="100"/>
      <c r="FK238" s="89"/>
      <c r="FL238" s="89">
        <v>2090</v>
      </c>
      <c r="FM238" s="89">
        <v>400000</v>
      </c>
      <c r="FN238" s="145">
        <f t="shared" si="30"/>
        <v>211.44000000000005</v>
      </c>
      <c r="FO238" s="145">
        <f t="shared" si="31"/>
        <v>44706.873600000021</v>
      </c>
      <c r="FP238" s="89">
        <f t="shared" si="27"/>
        <v>-55982.900000000023</v>
      </c>
      <c r="FQ238" s="89">
        <f t="shared" si="28"/>
        <v>3134085092.4100027</v>
      </c>
      <c r="FR238" s="89">
        <f t="shared" si="29"/>
        <v>-11837024.376000008</v>
      </c>
      <c r="FS238" s="89"/>
      <c r="FT238" s="89"/>
      <c r="FU238" s="89"/>
      <c r="FV238" s="139"/>
      <c r="FW238" s="139"/>
      <c r="FX238" s="139"/>
      <c r="FY238" s="139"/>
      <c r="GA238" s="139"/>
      <c r="GB238" s="139"/>
      <c r="GS238" s="139">
        <v>213</v>
      </c>
      <c r="GT238" s="139">
        <v>744666.19973489759</v>
      </c>
      <c r="GU238" s="139">
        <v>-94716.199734897586</v>
      </c>
      <c r="GV238" s="139">
        <v>-0.65003732569801198</v>
      </c>
      <c r="HM238" s="139">
        <v>213</v>
      </c>
      <c r="HN238" s="139">
        <v>360865.00979922427</v>
      </c>
      <c r="HO238" s="139">
        <v>239134.99020077573</v>
      </c>
      <c r="HP238" s="139">
        <v>1.7814020620550282</v>
      </c>
      <c r="HW238" s="139">
        <v>213</v>
      </c>
      <c r="HX238" s="139">
        <v>506875.14890405664</v>
      </c>
      <c r="HY238" s="139">
        <v>273124.85109594336</v>
      </c>
      <c r="HZ238" s="139">
        <v>1.6304089906586308</v>
      </c>
      <c r="JK238" s="139">
        <v>213</v>
      </c>
      <c r="JL238" s="139">
        <v>407335.83209048706</v>
      </c>
      <c r="JM238" s="139">
        <v>207664.16790951294</v>
      </c>
      <c r="JN238" s="139">
        <v>1.518073799361509</v>
      </c>
    </row>
    <row r="239" spans="2:274">
      <c r="B239" s="26">
        <v>402500</v>
      </c>
      <c r="C239" s="6">
        <v>3</v>
      </c>
      <c r="D239" s="6">
        <v>1</v>
      </c>
      <c r="E239" s="6">
        <v>1480</v>
      </c>
      <c r="F239" s="6">
        <v>2211</v>
      </c>
      <c r="G239" s="27">
        <v>7</v>
      </c>
      <c r="I239" s="55">
        <v>400000</v>
      </c>
      <c r="J239" s="6">
        <v>3</v>
      </c>
      <c r="K239" s="6">
        <v>2</v>
      </c>
      <c r="L239" s="6">
        <v>2393</v>
      </c>
      <c r="M239" s="6">
        <v>4788</v>
      </c>
      <c r="N239" s="27">
        <v>8</v>
      </c>
      <c r="P239" s="26">
        <v>450000</v>
      </c>
      <c r="Q239" s="57">
        <v>3</v>
      </c>
      <c r="R239" s="6">
        <v>2</v>
      </c>
      <c r="S239" s="6">
        <v>1680</v>
      </c>
      <c r="T239" s="6">
        <v>11250</v>
      </c>
      <c r="U239" s="27">
        <v>8</v>
      </c>
      <c r="W239" s="38">
        <v>174500</v>
      </c>
      <c r="X239" s="34">
        <v>2</v>
      </c>
      <c r="Y239" s="59">
        <v>2</v>
      </c>
      <c r="Z239" s="34">
        <v>1240</v>
      </c>
      <c r="AA239" s="34">
        <v>2689</v>
      </c>
      <c r="AB239" s="39">
        <v>7</v>
      </c>
      <c r="AD239" s="38">
        <v>465000</v>
      </c>
      <c r="AE239" s="34">
        <v>2</v>
      </c>
      <c r="AF239" s="34">
        <v>1</v>
      </c>
      <c r="AG239" s="34">
        <v>1120</v>
      </c>
      <c r="AH239" s="34">
        <v>4000</v>
      </c>
      <c r="AI239" s="62">
        <v>7</v>
      </c>
      <c r="AK239" s="38">
        <v>382000</v>
      </c>
      <c r="AL239" s="34">
        <v>2</v>
      </c>
      <c r="AM239" s="34">
        <v>2</v>
      </c>
      <c r="AN239" s="59">
        <v>1650</v>
      </c>
      <c r="AO239" s="34">
        <v>2710</v>
      </c>
      <c r="AP239" s="39">
        <v>8</v>
      </c>
      <c r="AS239" s="38">
        <v>460000</v>
      </c>
      <c r="AT239" s="34">
        <v>3</v>
      </c>
      <c r="AU239" s="34">
        <v>1</v>
      </c>
      <c r="AV239" s="34">
        <v>1130</v>
      </c>
      <c r="AW239" s="59">
        <v>7000</v>
      </c>
      <c r="AX239" s="39">
        <v>6</v>
      </c>
      <c r="BN239" s="38">
        <v>423000</v>
      </c>
      <c r="BO239" s="34">
        <v>3</v>
      </c>
      <c r="BP239" s="59">
        <v>1</v>
      </c>
      <c r="BQ239" s="34">
        <v>1100</v>
      </c>
      <c r="BR239" s="34">
        <v>10005</v>
      </c>
      <c r="BS239" s="39">
        <v>7</v>
      </c>
      <c r="BU239" s="38">
        <v>423000</v>
      </c>
      <c r="BV239" s="34">
        <v>3</v>
      </c>
      <c r="BW239" s="59">
        <v>1</v>
      </c>
      <c r="BX239" s="34">
        <v>1100</v>
      </c>
      <c r="BY239" s="34">
        <v>10005</v>
      </c>
      <c r="BZ239" s="39">
        <v>7</v>
      </c>
      <c r="CJ239" s="5"/>
      <c r="CK239" s="6"/>
      <c r="CL239" s="6"/>
      <c r="CM239" s="139" t="s">
        <v>106</v>
      </c>
      <c r="CN239" s="139">
        <v>-0.14411913093856255</v>
      </c>
      <c r="CO239" s="142">
        <v>30772.336982953835</v>
      </c>
      <c r="CP239" s="83">
        <f>SUM(CN233-CO239)</f>
        <v>471267.59209506033</v>
      </c>
      <c r="CQ239" s="83">
        <f>SUM(CN233+CO239)</f>
        <v>532812.26606096805</v>
      </c>
      <c r="CR239" s="6"/>
      <c r="CS239" s="139" t="s">
        <v>106</v>
      </c>
      <c r="CT239" s="139">
        <v>0.44555642867610823</v>
      </c>
      <c r="CU239" s="6"/>
      <c r="CV239" s="6"/>
      <c r="CW239" s="6"/>
      <c r="CX239" s="6"/>
      <c r="CY239" s="6"/>
      <c r="CZ239" s="7"/>
      <c r="FJ239" s="100"/>
      <c r="FK239" s="89"/>
      <c r="FL239" s="89">
        <v>2393</v>
      </c>
      <c r="FM239" s="89">
        <v>400000</v>
      </c>
      <c r="FN239" s="145">
        <f t="shared" si="30"/>
        <v>514.44000000000005</v>
      </c>
      <c r="FO239" s="145">
        <f t="shared" si="31"/>
        <v>264648.51360000006</v>
      </c>
      <c r="FP239" s="89">
        <f t="shared" si="27"/>
        <v>-55982.900000000023</v>
      </c>
      <c r="FQ239" s="89">
        <f t="shared" si="28"/>
        <v>3134085092.4100027</v>
      </c>
      <c r="FR239" s="89">
        <f t="shared" si="29"/>
        <v>-28799843.076000016</v>
      </c>
      <c r="FS239" s="89"/>
      <c r="FT239" s="89"/>
      <c r="FU239" s="89"/>
      <c r="FV239" s="139"/>
      <c r="FW239" s="139"/>
      <c r="FX239" s="139"/>
      <c r="FY239" s="139"/>
      <c r="GA239" s="139"/>
      <c r="GB239" s="139"/>
      <c r="GS239" s="139">
        <v>214</v>
      </c>
      <c r="GT239" s="139">
        <v>537765.87322560127</v>
      </c>
      <c r="GU239" s="139">
        <v>113234.12677439873</v>
      </c>
      <c r="GV239" s="139">
        <v>0.77712586814291273</v>
      </c>
      <c r="HM239" s="139">
        <v>214</v>
      </c>
      <c r="HN239" s="139">
        <v>424891.39898470225</v>
      </c>
      <c r="HO239" s="139">
        <v>190108.60101529775</v>
      </c>
      <c r="HP239" s="139">
        <v>1.4161869560732709</v>
      </c>
      <c r="HW239" s="139">
        <v>214</v>
      </c>
      <c r="HX239" s="139">
        <v>705470.09153821529</v>
      </c>
      <c r="HY239" s="139">
        <v>74529.908461784711</v>
      </c>
      <c r="HZ239" s="139">
        <v>0.44490361218127683</v>
      </c>
      <c r="JK239" s="139">
        <v>214</v>
      </c>
      <c r="JL239" s="139">
        <v>387277.97615349176</v>
      </c>
      <c r="JM239" s="139">
        <v>252722.02384650824</v>
      </c>
      <c r="JN239" s="139">
        <v>1.8474572998562258</v>
      </c>
    </row>
    <row r="240" spans="2:274">
      <c r="B240" s="26">
        <v>465000</v>
      </c>
      <c r="C240" s="6">
        <v>2</v>
      </c>
      <c r="D240" s="6">
        <v>1</v>
      </c>
      <c r="E240" s="6">
        <v>1120</v>
      </c>
      <c r="F240" s="6">
        <v>4000</v>
      </c>
      <c r="G240" s="27">
        <v>7</v>
      </c>
      <c r="I240" s="55">
        <v>402000</v>
      </c>
      <c r="J240" s="6">
        <v>3</v>
      </c>
      <c r="K240" s="6">
        <v>2</v>
      </c>
      <c r="L240" s="6">
        <v>1960</v>
      </c>
      <c r="M240" s="6">
        <v>8000</v>
      </c>
      <c r="N240" s="27">
        <v>7</v>
      </c>
      <c r="P240" s="26">
        <v>450000</v>
      </c>
      <c r="Q240" s="57">
        <v>3</v>
      </c>
      <c r="R240" s="6">
        <v>1</v>
      </c>
      <c r="S240" s="6">
        <v>1350</v>
      </c>
      <c r="T240" s="6">
        <v>7200</v>
      </c>
      <c r="U240" s="27">
        <v>7</v>
      </c>
      <c r="W240" s="38">
        <v>190500</v>
      </c>
      <c r="X240" s="34">
        <v>3</v>
      </c>
      <c r="Y240" s="59">
        <v>2</v>
      </c>
      <c r="Z240" s="34">
        <v>1390</v>
      </c>
      <c r="AA240" s="34">
        <v>10155</v>
      </c>
      <c r="AB240" s="39">
        <v>7</v>
      </c>
      <c r="AD240" s="38">
        <v>465000</v>
      </c>
      <c r="AE240" s="34">
        <v>2</v>
      </c>
      <c r="AF240" s="34">
        <v>2</v>
      </c>
      <c r="AG240" s="34">
        <v>1390</v>
      </c>
      <c r="AH240" s="34">
        <v>1222</v>
      </c>
      <c r="AI240" s="62">
        <v>7</v>
      </c>
      <c r="AK240" s="38">
        <v>710000</v>
      </c>
      <c r="AL240" s="34">
        <v>3</v>
      </c>
      <c r="AM240" s="34">
        <v>1</v>
      </c>
      <c r="AN240" s="59">
        <v>1650</v>
      </c>
      <c r="AO240" s="34">
        <v>10250</v>
      </c>
      <c r="AP240" s="39">
        <v>8</v>
      </c>
      <c r="AS240" s="38">
        <v>302000</v>
      </c>
      <c r="AT240" s="34">
        <v>3</v>
      </c>
      <c r="AU240" s="34">
        <v>1</v>
      </c>
      <c r="AV240" s="34">
        <v>1110</v>
      </c>
      <c r="AW240" s="59">
        <v>7000</v>
      </c>
      <c r="AX240" s="39">
        <v>7</v>
      </c>
      <c r="BN240" s="38">
        <v>425000</v>
      </c>
      <c r="BO240" s="34">
        <v>3</v>
      </c>
      <c r="BP240" s="59">
        <v>1</v>
      </c>
      <c r="BQ240" s="34">
        <v>1300</v>
      </c>
      <c r="BR240" s="34">
        <v>19163</v>
      </c>
      <c r="BS240" s="39">
        <v>7</v>
      </c>
      <c r="BU240" s="38">
        <v>425000</v>
      </c>
      <c r="BV240" s="34">
        <v>3</v>
      </c>
      <c r="BW240" s="59">
        <v>1</v>
      </c>
      <c r="BX240" s="34">
        <v>1300</v>
      </c>
      <c r="BY240" s="34">
        <v>19163</v>
      </c>
      <c r="BZ240" s="39">
        <v>7</v>
      </c>
      <c r="CJ240" s="5"/>
      <c r="CK240" s="6"/>
      <c r="CL240" s="6"/>
      <c r="CM240" s="139" t="s">
        <v>107</v>
      </c>
      <c r="CN240" s="139">
        <v>0.49090795484502187</v>
      </c>
      <c r="CO240" s="83"/>
      <c r="CP240" s="83"/>
      <c r="CQ240" s="83"/>
      <c r="CR240" s="6"/>
      <c r="CS240" s="139" t="s">
        <v>107</v>
      </c>
      <c r="CT240" s="139">
        <v>0.54015855232994081</v>
      </c>
      <c r="CU240" s="6"/>
      <c r="CV240" s="6"/>
      <c r="CW240" s="6"/>
      <c r="CX240" s="6"/>
      <c r="CY240" s="6"/>
      <c r="CZ240" s="7"/>
      <c r="FJ240" s="100"/>
      <c r="FK240" s="89"/>
      <c r="FL240" s="89">
        <v>1960</v>
      </c>
      <c r="FM240" s="89">
        <v>402000</v>
      </c>
      <c r="FN240" s="145">
        <f t="shared" si="30"/>
        <v>81.440000000000055</v>
      </c>
      <c r="FO240" s="145">
        <f t="shared" si="31"/>
        <v>6632.4736000000084</v>
      </c>
      <c r="FP240" s="89">
        <f t="shared" si="27"/>
        <v>-53982.900000000023</v>
      </c>
      <c r="FQ240" s="89">
        <f t="shared" si="28"/>
        <v>2914153492.4100027</v>
      </c>
      <c r="FR240" s="89">
        <f t="shared" si="29"/>
        <v>-4396367.3760000048</v>
      </c>
      <c r="FS240" s="89"/>
      <c r="FT240" s="89"/>
      <c r="FU240" s="89"/>
      <c r="FV240" s="139"/>
      <c r="FW240" s="139"/>
      <c r="FX240" s="139"/>
      <c r="FY240" s="139"/>
      <c r="GA240" s="139"/>
      <c r="GB240" s="139"/>
      <c r="GS240" s="139">
        <v>215</v>
      </c>
      <c r="GT240" s="139">
        <v>559441.14552657516</v>
      </c>
      <c r="GU240" s="139">
        <v>95558.854473424843</v>
      </c>
      <c r="GV240" s="139">
        <v>0.65582046558593132</v>
      </c>
      <c r="HM240" s="139">
        <v>215</v>
      </c>
      <c r="HN240" s="139">
        <v>518697.50407040253</v>
      </c>
      <c r="HO240" s="139">
        <v>101302.49592959747</v>
      </c>
      <c r="HP240" s="139">
        <v>0.75463852022990419</v>
      </c>
      <c r="HW240" s="139">
        <v>215</v>
      </c>
      <c r="HX240" s="139">
        <v>499350.13460325653</v>
      </c>
      <c r="HY240" s="139">
        <v>299399.86539674347</v>
      </c>
      <c r="HZ240" s="139">
        <v>1.7872567449871453</v>
      </c>
      <c r="JK240" s="139">
        <v>215</v>
      </c>
      <c r="JL240" s="139">
        <v>494956.99223630875</v>
      </c>
      <c r="JM240" s="139">
        <v>150043.00776369125</v>
      </c>
      <c r="JN240" s="139">
        <v>1.0968495969064143</v>
      </c>
    </row>
    <row r="241" spans="2:274">
      <c r="B241" s="26">
        <v>500000</v>
      </c>
      <c r="C241" s="6">
        <v>3</v>
      </c>
      <c r="D241" s="6">
        <v>1</v>
      </c>
      <c r="E241" s="6">
        <v>1800</v>
      </c>
      <c r="F241" s="6">
        <v>7199</v>
      </c>
      <c r="G241" s="27">
        <v>7</v>
      </c>
      <c r="I241" s="55">
        <v>402000</v>
      </c>
      <c r="J241" s="6">
        <v>4</v>
      </c>
      <c r="K241" s="6">
        <v>1</v>
      </c>
      <c r="L241" s="6">
        <v>1640</v>
      </c>
      <c r="M241" s="6">
        <v>10500</v>
      </c>
      <c r="N241" s="27">
        <v>7</v>
      </c>
      <c r="P241" s="26">
        <v>451000</v>
      </c>
      <c r="Q241" s="57">
        <v>3</v>
      </c>
      <c r="R241" s="6">
        <v>1</v>
      </c>
      <c r="S241" s="6">
        <v>1560</v>
      </c>
      <c r="T241" s="6">
        <v>4049</v>
      </c>
      <c r="U241" s="27">
        <v>7</v>
      </c>
      <c r="W241" s="38">
        <v>199000</v>
      </c>
      <c r="X241" s="34">
        <v>4</v>
      </c>
      <c r="Y241" s="59">
        <v>2</v>
      </c>
      <c r="Z241" s="34">
        <v>2030</v>
      </c>
      <c r="AA241" s="34">
        <v>8120</v>
      </c>
      <c r="AB241" s="39">
        <v>7</v>
      </c>
      <c r="AD241" s="38">
        <v>465950</v>
      </c>
      <c r="AE241" s="34">
        <v>4</v>
      </c>
      <c r="AF241" s="34">
        <v>2</v>
      </c>
      <c r="AG241" s="34">
        <v>2340</v>
      </c>
      <c r="AH241" s="34">
        <v>6896</v>
      </c>
      <c r="AI241" s="62">
        <v>7</v>
      </c>
      <c r="AK241" s="38">
        <v>314950</v>
      </c>
      <c r="AL241" s="34">
        <v>3</v>
      </c>
      <c r="AM241" s="34">
        <v>2</v>
      </c>
      <c r="AN241" s="59">
        <v>1654</v>
      </c>
      <c r="AO241" s="34">
        <v>8479</v>
      </c>
      <c r="AP241" s="39">
        <v>7</v>
      </c>
      <c r="AS241" s="38">
        <v>487000</v>
      </c>
      <c r="AT241" s="34">
        <v>4</v>
      </c>
      <c r="AU241" s="34">
        <v>2</v>
      </c>
      <c r="AV241" s="34">
        <v>2400</v>
      </c>
      <c r="AW241" s="59">
        <v>7000</v>
      </c>
      <c r="AX241" s="39">
        <v>8</v>
      </c>
      <c r="BN241" s="38">
        <v>425000</v>
      </c>
      <c r="BO241" s="34">
        <v>3</v>
      </c>
      <c r="BP241" s="59">
        <v>1</v>
      </c>
      <c r="BQ241" s="34">
        <v>1180</v>
      </c>
      <c r="BR241" s="34">
        <v>7200</v>
      </c>
      <c r="BS241" s="39">
        <v>7</v>
      </c>
      <c r="BU241" s="38">
        <v>425000</v>
      </c>
      <c r="BV241" s="34">
        <v>3</v>
      </c>
      <c r="BW241" s="59">
        <v>1</v>
      </c>
      <c r="BX241" s="34">
        <v>1180</v>
      </c>
      <c r="BY241" s="34">
        <v>7200</v>
      </c>
      <c r="BZ241" s="39">
        <v>7</v>
      </c>
      <c r="CJ241" s="5"/>
      <c r="CK241" s="6"/>
      <c r="CL241" s="6"/>
      <c r="CM241" s="139" t="s">
        <v>108</v>
      </c>
      <c r="CN241" s="139">
        <v>759500</v>
      </c>
      <c r="CO241" s="83"/>
      <c r="CP241" s="83"/>
      <c r="CQ241" s="83"/>
      <c r="CR241" s="6"/>
      <c r="CS241" s="139" t="s">
        <v>108</v>
      </c>
      <c r="CT241" s="139">
        <v>2730</v>
      </c>
      <c r="CU241" s="6"/>
      <c r="CV241" s="6"/>
      <c r="CW241" s="6"/>
      <c r="CX241" s="6"/>
      <c r="CY241" s="6"/>
      <c r="CZ241" s="7"/>
      <c r="FJ241" s="100"/>
      <c r="FK241" s="89"/>
      <c r="FL241" s="89">
        <v>1640</v>
      </c>
      <c r="FM241" s="89">
        <v>402000</v>
      </c>
      <c r="FN241" s="145">
        <f t="shared" si="30"/>
        <v>-238.55999999999995</v>
      </c>
      <c r="FO241" s="145">
        <f t="shared" si="31"/>
        <v>56910.873599999977</v>
      </c>
      <c r="FP241" s="89">
        <f t="shared" si="27"/>
        <v>-53982.900000000023</v>
      </c>
      <c r="FQ241" s="89">
        <f t="shared" si="28"/>
        <v>2914153492.4100027</v>
      </c>
      <c r="FR241" s="89">
        <f t="shared" si="29"/>
        <v>12878160.624000002</v>
      </c>
      <c r="FS241" s="89"/>
      <c r="FT241" s="89"/>
      <c r="FU241" s="89"/>
      <c r="FV241" s="139"/>
      <c r="FW241" s="139"/>
      <c r="FX241" s="139"/>
      <c r="FY241" s="139"/>
      <c r="GA241" s="139"/>
      <c r="GB241" s="139"/>
      <c r="GS241" s="139">
        <v>216</v>
      </c>
      <c r="GT241" s="139">
        <v>766341.47203587159</v>
      </c>
      <c r="GU241" s="139">
        <v>-109297.47203587159</v>
      </c>
      <c r="GV241" s="139">
        <v>-0.75010860472238983</v>
      </c>
      <c r="HM241" s="139">
        <v>216</v>
      </c>
      <c r="HN241" s="139">
        <v>396600.66887949104</v>
      </c>
      <c r="HO241" s="139">
        <v>243399.33112050896</v>
      </c>
      <c r="HP241" s="139">
        <v>1.8131686625903176</v>
      </c>
      <c r="HW241" s="139">
        <v>216</v>
      </c>
      <c r="HX241" s="139">
        <v>546790.44215177884</v>
      </c>
      <c r="HY241" s="139">
        <v>253209.55784822116</v>
      </c>
      <c r="HZ241" s="139">
        <v>1.5115253627778296</v>
      </c>
      <c r="JK241" s="139">
        <v>216</v>
      </c>
      <c r="JL241" s="139">
        <v>378832.56312738848</v>
      </c>
      <c r="JM241" s="139">
        <v>276167.43687261152</v>
      </c>
      <c r="JN241" s="139">
        <v>2.0188487709435496</v>
      </c>
    </row>
    <row r="242" spans="2:274">
      <c r="B242" s="26">
        <v>460000</v>
      </c>
      <c r="C242" s="6">
        <v>2</v>
      </c>
      <c r="D242" s="6">
        <v>1</v>
      </c>
      <c r="E242" s="6">
        <v>1430</v>
      </c>
      <c r="F242" s="6">
        <v>12092</v>
      </c>
      <c r="G242" s="27">
        <v>7</v>
      </c>
      <c r="I242" s="55">
        <v>402500</v>
      </c>
      <c r="J242" s="6">
        <v>3</v>
      </c>
      <c r="K242" s="6">
        <v>1</v>
      </c>
      <c r="L242" s="6">
        <v>1480</v>
      </c>
      <c r="M242" s="6">
        <v>2211</v>
      </c>
      <c r="N242" s="27">
        <v>7</v>
      </c>
      <c r="P242" s="26">
        <v>455000</v>
      </c>
      <c r="Q242" s="57">
        <v>3</v>
      </c>
      <c r="R242" s="6">
        <v>2</v>
      </c>
      <c r="S242" s="6">
        <v>1180</v>
      </c>
      <c r="T242" s="6">
        <v>932</v>
      </c>
      <c r="U242" s="27">
        <v>8</v>
      </c>
      <c r="W242" s="38">
        <v>230000</v>
      </c>
      <c r="X242" s="34">
        <v>3</v>
      </c>
      <c r="Y242" s="59">
        <v>2</v>
      </c>
      <c r="Z242" s="34">
        <v>1340</v>
      </c>
      <c r="AA242" s="34">
        <v>3011</v>
      </c>
      <c r="AB242" s="39">
        <v>7</v>
      </c>
      <c r="AD242" s="38">
        <v>470000</v>
      </c>
      <c r="AE242" s="34">
        <v>4</v>
      </c>
      <c r="AF242" s="34">
        <v>2</v>
      </c>
      <c r="AG242" s="34">
        <v>1500</v>
      </c>
      <c r="AH242" s="34">
        <v>3659</v>
      </c>
      <c r="AI242" s="62">
        <v>7</v>
      </c>
      <c r="AK242" s="38">
        <v>270000</v>
      </c>
      <c r="AL242" s="34">
        <v>4</v>
      </c>
      <c r="AM242" s="34">
        <v>2</v>
      </c>
      <c r="AN242" s="59">
        <v>1660</v>
      </c>
      <c r="AO242" s="34">
        <v>8063</v>
      </c>
      <c r="AP242" s="39">
        <v>7</v>
      </c>
      <c r="AS242" s="38">
        <v>850000</v>
      </c>
      <c r="AT242" s="34">
        <v>3</v>
      </c>
      <c r="AU242" s="34">
        <v>3</v>
      </c>
      <c r="AV242" s="34">
        <v>3070</v>
      </c>
      <c r="AW242" s="59">
        <v>7050</v>
      </c>
      <c r="AX242" s="39">
        <v>8</v>
      </c>
      <c r="BN242" s="38">
        <v>425000</v>
      </c>
      <c r="BO242" s="34">
        <v>4</v>
      </c>
      <c r="BP242" s="59">
        <v>1</v>
      </c>
      <c r="BQ242" s="34">
        <v>1730</v>
      </c>
      <c r="BR242" s="34">
        <v>11890</v>
      </c>
      <c r="BS242" s="39">
        <v>7</v>
      </c>
      <c r="BU242" s="38">
        <v>425000</v>
      </c>
      <c r="BV242" s="34">
        <v>4</v>
      </c>
      <c r="BW242" s="59">
        <v>1</v>
      </c>
      <c r="BX242" s="34">
        <v>1730</v>
      </c>
      <c r="BY242" s="34">
        <v>11890</v>
      </c>
      <c r="BZ242" s="39">
        <v>7</v>
      </c>
      <c r="CJ242" s="5"/>
      <c r="CK242" s="6"/>
      <c r="CL242" s="6"/>
      <c r="CM242" s="139" t="s">
        <v>109</v>
      </c>
      <c r="CN242" s="139">
        <v>195000</v>
      </c>
      <c r="CO242" s="83"/>
      <c r="CP242" s="83"/>
      <c r="CQ242" s="83"/>
      <c r="CR242" s="6"/>
      <c r="CS242" s="139" t="s">
        <v>109</v>
      </c>
      <c r="CT242" s="139">
        <v>1030</v>
      </c>
      <c r="CU242" s="6"/>
      <c r="CV242" s="6"/>
      <c r="CW242" s="6"/>
      <c r="CX242" s="6"/>
      <c r="CY242" s="6"/>
      <c r="CZ242" s="7"/>
      <c r="FJ242" s="100"/>
      <c r="FK242" s="89"/>
      <c r="FL242" s="89">
        <v>1480</v>
      </c>
      <c r="FM242" s="89">
        <v>402500</v>
      </c>
      <c r="FN242" s="145">
        <f t="shared" si="30"/>
        <v>-398.55999999999995</v>
      </c>
      <c r="FO242" s="145">
        <f t="shared" si="31"/>
        <v>158850.07359999995</v>
      </c>
      <c r="FP242" s="89">
        <f t="shared" si="27"/>
        <v>-53482.900000000023</v>
      </c>
      <c r="FQ242" s="89">
        <f t="shared" si="28"/>
        <v>2860420592.4100027</v>
      </c>
      <c r="FR242" s="89">
        <f t="shared" si="29"/>
        <v>21316144.624000005</v>
      </c>
      <c r="FS242" s="89"/>
      <c r="FT242" s="89"/>
      <c r="FU242" s="89"/>
      <c r="FV242" s="139"/>
      <c r="FW242" s="139"/>
      <c r="FX242" s="139"/>
      <c r="FY242" s="139"/>
      <c r="GA242" s="139"/>
      <c r="GB242" s="139"/>
      <c r="GS242" s="139">
        <v>217</v>
      </c>
      <c r="GT242" s="139">
        <v>409684.71871984639</v>
      </c>
      <c r="GU242" s="139">
        <v>250265.28128015361</v>
      </c>
      <c r="GV242" s="139">
        <v>1.7175707493939152</v>
      </c>
      <c r="HM242" s="139">
        <v>217</v>
      </c>
      <c r="HN242" s="139">
        <v>548477.21997062489</v>
      </c>
      <c r="HO242" s="139">
        <v>96522.780029375106</v>
      </c>
      <c r="HP242" s="139">
        <v>0.7190327071552699</v>
      </c>
      <c r="HW242" s="139">
        <v>217</v>
      </c>
      <c r="HX242" s="139">
        <v>554969.80552221369</v>
      </c>
      <c r="HY242" s="139">
        <v>251030.19447778631</v>
      </c>
      <c r="HZ242" s="139">
        <v>1.498515731399318</v>
      </c>
      <c r="JK242" s="139">
        <v>217</v>
      </c>
      <c r="JL242" s="139">
        <v>401001.7723209096</v>
      </c>
      <c r="JM242" s="139">
        <v>253998.2276790904</v>
      </c>
      <c r="JN242" s="139">
        <v>1.8567866493554226</v>
      </c>
    </row>
    <row r="243" spans="2:274">
      <c r="B243" s="26">
        <v>759950</v>
      </c>
      <c r="C243" s="6">
        <v>3</v>
      </c>
      <c r="D243" s="6">
        <v>2</v>
      </c>
      <c r="E243" s="6">
        <v>3100</v>
      </c>
      <c r="F243" s="6">
        <v>23790</v>
      </c>
      <c r="G243" s="27">
        <v>9</v>
      </c>
      <c r="I243" s="55">
        <v>402500</v>
      </c>
      <c r="J243" s="6">
        <v>4</v>
      </c>
      <c r="K243" s="6">
        <v>1</v>
      </c>
      <c r="L243" s="6">
        <v>1270</v>
      </c>
      <c r="M243" s="6">
        <v>3630</v>
      </c>
      <c r="N243" s="27">
        <v>7</v>
      </c>
      <c r="P243" s="26">
        <v>460000</v>
      </c>
      <c r="Q243" s="57">
        <v>3</v>
      </c>
      <c r="R243" s="6">
        <v>1</v>
      </c>
      <c r="S243" s="6">
        <v>1670</v>
      </c>
      <c r="T243" s="6">
        <v>4005</v>
      </c>
      <c r="U243" s="27">
        <v>7</v>
      </c>
      <c r="W243" s="38">
        <v>239950</v>
      </c>
      <c r="X243" s="34">
        <v>3</v>
      </c>
      <c r="Y243" s="59">
        <v>2</v>
      </c>
      <c r="Z243" s="34">
        <v>1560</v>
      </c>
      <c r="AA243" s="34">
        <v>8280</v>
      </c>
      <c r="AB243" s="39">
        <v>7</v>
      </c>
      <c r="AD243" s="38">
        <v>475000</v>
      </c>
      <c r="AE243" s="34">
        <v>2</v>
      </c>
      <c r="AF243" s="34">
        <v>2</v>
      </c>
      <c r="AG243" s="34">
        <v>1440</v>
      </c>
      <c r="AH243" s="34">
        <v>3720</v>
      </c>
      <c r="AI243" s="62">
        <v>7</v>
      </c>
      <c r="AK243" s="38">
        <v>655000</v>
      </c>
      <c r="AL243" s="34">
        <v>2</v>
      </c>
      <c r="AM243" s="34">
        <v>1</v>
      </c>
      <c r="AN243" s="59">
        <v>1660</v>
      </c>
      <c r="AO243" s="34">
        <v>5422</v>
      </c>
      <c r="AP243" s="39">
        <v>7</v>
      </c>
      <c r="AS243" s="38">
        <v>264500</v>
      </c>
      <c r="AT243" s="34">
        <v>3</v>
      </c>
      <c r="AU243" s="34">
        <v>2</v>
      </c>
      <c r="AV243" s="34">
        <v>1370</v>
      </c>
      <c r="AW243" s="59">
        <v>7087</v>
      </c>
      <c r="AX243" s="39">
        <v>7</v>
      </c>
      <c r="BN243" s="38">
        <v>425000</v>
      </c>
      <c r="BO243" s="34">
        <v>4</v>
      </c>
      <c r="BP243" s="59">
        <v>1</v>
      </c>
      <c r="BQ243" s="34">
        <v>1600</v>
      </c>
      <c r="BR243" s="34">
        <v>6180</v>
      </c>
      <c r="BS243" s="39">
        <v>6</v>
      </c>
      <c r="BU243" s="38">
        <v>425000</v>
      </c>
      <c r="BV243" s="34">
        <v>4</v>
      </c>
      <c r="BW243" s="59">
        <v>1</v>
      </c>
      <c r="BX243" s="34">
        <v>1600</v>
      </c>
      <c r="BY243" s="34">
        <v>6180</v>
      </c>
      <c r="BZ243" s="39">
        <v>6</v>
      </c>
      <c r="CJ243" s="5"/>
      <c r="CK243" s="6"/>
      <c r="CL243" s="6"/>
      <c r="CM243" s="139" t="s">
        <v>110</v>
      </c>
      <c r="CN243" s="139">
        <v>954500</v>
      </c>
      <c r="CO243" s="83"/>
      <c r="CP243" s="83"/>
      <c r="CQ243" s="83"/>
      <c r="CR243" s="6"/>
      <c r="CS243" s="139" t="s">
        <v>110</v>
      </c>
      <c r="CT243" s="139">
        <v>3760</v>
      </c>
      <c r="CU243" s="6"/>
      <c r="CV243" s="6"/>
      <c r="CW243" s="6"/>
      <c r="CX243" s="6"/>
      <c r="CY243" s="6"/>
      <c r="CZ243" s="7"/>
      <c r="FJ243" s="100"/>
      <c r="FK243" s="89"/>
      <c r="FL243" s="89">
        <v>1270</v>
      </c>
      <c r="FM243" s="89">
        <v>402500</v>
      </c>
      <c r="FN243" s="145">
        <f t="shared" si="30"/>
        <v>-608.55999999999995</v>
      </c>
      <c r="FO243" s="145">
        <f t="shared" si="31"/>
        <v>370345.27359999996</v>
      </c>
      <c r="FP243" s="89">
        <f t="shared" si="27"/>
        <v>-53482.900000000023</v>
      </c>
      <c r="FQ243" s="89">
        <f t="shared" si="28"/>
        <v>2860420592.4100027</v>
      </c>
      <c r="FR243" s="89">
        <f t="shared" si="29"/>
        <v>32547553.624000013</v>
      </c>
      <c r="FS243" s="89"/>
      <c r="FT243" s="89"/>
      <c r="FU243" s="89"/>
      <c r="FV243" s="139"/>
      <c r="FW243" s="139"/>
      <c r="FX243" s="139"/>
      <c r="FY243" s="139"/>
      <c r="GA243" s="139"/>
      <c r="GB243" s="139"/>
      <c r="GS243" s="139">
        <v>218</v>
      </c>
      <c r="GT243" s="139">
        <v>801810.09943746519</v>
      </c>
      <c r="GU243" s="139">
        <v>-141810.09943746519</v>
      </c>
      <c r="GV243" s="139">
        <v>-0.97324278268456765</v>
      </c>
      <c r="HM243" s="139">
        <v>218</v>
      </c>
      <c r="HN243" s="139">
        <v>322151.37912893528</v>
      </c>
      <c r="HO243" s="139">
        <v>327848.62087106472</v>
      </c>
      <c r="HP243" s="139">
        <v>2.4422616229070662</v>
      </c>
      <c r="HW243" s="139">
        <v>218</v>
      </c>
      <c r="HX243" s="139">
        <v>569692.65958899644</v>
      </c>
      <c r="HY243" s="139">
        <v>239307.34041100356</v>
      </c>
      <c r="HZ243" s="139">
        <v>1.428536575017288</v>
      </c>
      <c r="JK243" s="139">
        <v>218</v>
      </c>
      <c r="JL243" s="139">
        <v>446395.86733621475</v>
      </c>
      <c r="JM243" s="139">
        <v>212604.13266378525</v>
      </c>
      <c r="JN243" s="139">
        <v>1.5541861009623217</v>
      </c>
    </row>
    <row r="244" spans="2:274">
      <c r="B244" s="26">
        <v>244615</v>
      </c>
      <c r="C244" s="6">
        <v>3</v>
      </c>
      <c r="D244" s="6">
        <v>2</v>
      </c>
      <c r="E244" s="6">
        <v>2060</v>
      </c>
      <c r="F244" s="6">
        <v>4030</v>
      </c>
      <c r="G244" s="27">
        <v>7</v>
      </c>
      <c r="I244" s="55">
        <v>403000</v>
      </c>
      <c r="J244" s="6">
        <v>3</v>
      </c>
      <c r="K244" s="6">
        <v>2</v>
      </c>
      <c r="L244" s="6">
        <v>1840</v>
      </c>
      <c r="M244" s="6">
        <v>13020</v>
      </c>
      <c r="N244" s="27">
        <v>8</v>
      </c>
      <c r="P244" s="26">
        <v>460000</v>
      </c>
      <c r="Q244" s="57">
        <v>3</v>
      </c>
      <c r="R244" s="6">
        <v>1</v>
      </c>
      <c r="S244" s="6">
        <v>1130</v>
      </c>
      <c r="T244" s="6">
        <v>7000</v>
      </c>
      <c r="U244" s="27">
        <v>6</v>
      </c>
      <c r="W244" s="38">
        <v>240000</v>
      </c>
      <c r="X244" s="34">
        <v>3</v>
      </c>
      <c r="Y244" s="59">
        <v>2</v>
      </c>
      <c r="Z244" s="34">
        <v>1460</v>
      </c>
      <c r="AA244" s="34">
        <v>7526</v>
      </c>
      <c r="AB244" s="39">
        <v>7</v>
      </c>
      <c r="AD244" s="38">
        <v>475000</v>
      </c>
      <c r="AE244" s="34">
        <v>3</v>
      </c>
      <c r="AF244" s="34">
        <v>1</v>
      </c>
      <c r="AG244" s="34">
        <v>1550</v>
      </c>
      <c r="AH244" s="34">
        <v>4054</v>
      </c>
      <c r="AI244" s="62">
        <v>7</v>
      </c>
      <c r="AK244" s="38">
        <v>252000</v>
      </c>
      <c r="AL244" s="34">
        <v>3</v>
      </c>
      <c r="AM244" s="34">
        <v>2</v>
      </c>
      <c r="AN244" s="59">
        <v>1670</v>
      </c>
      <c r="AO244" s="34">
        <v>7881</v>
      </c>
      <c r="AP244" s="39">
        <v>7</v>
      </c>
      <c r="AS244" s="38">
        <v>341000</v>
      </c>
      <c r="AT244" s="34">
        <v>3</v>
      </c>
      <c r="AU244" s="34">
        <v>1</v>
      </c>
      <c r="AV244" s="34">
        <v>1720</v>
      </c>
      <c r="AW244" s="59">
        <v>7119</v>
      </c>
      <c r="AX244" s="39">
        <v>7</v>
      </c>
      <c r="BN244" s="38">
        <v>427000</v>
      </c>
      <c r="BO244" s="34">
        <v>2</v>
      </c>
      <c r="BP244" s="59">
        <v>1</v>
      </c>
      <c r="BQ244" s="34">
        <v>920</v>
      </c>
      <c r="BR244" s="34">
        <v>3780</v>
      </c>
      <c r="BS244" s="39">
        <v>6</v>
      </c>
      <c r="BU244" s="38">
        <v>427000</v>
      </c>
      <c r="BV244" s="34">
        <v>2</v>
      </c>
      <c r="BW244" s="59">
        <v>1</v>
      </c>
      <c r="BX244" s="34">
        <v>920</v>
      </c>
      <c r="BY244" s="34">
        <v>3780</v>
      </c>
      <c r="BZ244" s="39">
        <v>6</v>
      </c>
      <c r="CJ244" s="5"/>
      <c r="CK244" s="6"/>
      <c r="CL244" s="6"/>
      <c r="CM244" s="139" t="s">
        <v>111</v>
      </c>
      <c r="CN244" s="139">
        <v>70787630</v>
      </c>
      <c r="CO244" s="83"/>
      <c r="CP244" s="83"/>
      <c r="CQ244" s="83"/>
      <c r="CR244" s="6"/>
      <c r="CS244" s="139" t="s">
        <v>111</v>
      </c>
      <c r="CT244" s="139">
        <v>298839</v>
      </c>
      <c r="CU244" s="6"/>
      <c r="CV244" s="6"/>
      <c r="CW244" s="6"/>
      <c r="CX244" s="6"/>
      <c r="CY244" s="6"/>
      <c r="CZ244" s="7"/>
      <c r="FJ244" s="100"/>
      <c r="FK244" s="89"/>
      <c r="FL244" s="89">
        <v>1840</v>
      </c>
      <c r="FM244" s="89">
        <v>403000</v>
      </c>
      <c r="FN244" s="145">
        <f t="shared" si="30"/>
        <v>-38.559999999999945</v>
      </c>
      <c r="FO244" s="145">
        <f t="shared" si="31"/>
        <v>1486.8735999999958</v>
      </c>
      <c r="FP244" s="89">
        <f t="shared" si="27"/>
        <v>-52982.900000000023</v>
      </c>
      <c r="FQ244" s="89">
        <f t="shared" si="28"/>
        <v>2807187692.4100022</v>
      </c>
      <c r="FR244" s="89">
        <f t="shared" si="29"/>
        <v>2043020.623999998</v>
      </c>
      <c r="FS244" s="89"/>
      <c r="FT244" s="89"/>
      <c r="FU244" s="89"/>
      <c r="FV244" s="139"/>
      <c r="FW244" s="139"/>
      <c r="FX244" s="139"/>
      <c r="FY244" s="139"/>
      <c r="GA244" s="139"/>
      <c r="GB244" s="139"/>
      <c r="GS244" s="139">
        <v>219</v>
      </c>
      <c r="GT244" s="139">
        <v>386038.96711878391</v>
      </c>
      <c r="GU244" s="139">
        <v>283961.03288121609</v>
      </c>
      <c r="GV244" s="139">
        <v>1.9488247093231053</v>
      </c>
      <c r="HM244" s="139">
        <v>219</v>
      </c>
      <c r="HN244" s="139">
        <v>433825.31375476893</v>
      </c>
      <c r="HO244" s="139">
        <v>220674.68624523107</v>
      </c>
      <c r="HP244" s="139">
        <v>1.6438846560704015</v>
      </c>
      <c r="HW244" s="139">
        <v>219</v>
      </c>
      <c r="HX244" s="139">
        <v>665554.7982904932</v>
      </c>
      <c r="HY244" s="139">
        <v>153445.2017095068</v>
      </c>
      <c r="HZ244" s="139">
        <v>0.91598562136231343</v>
      </c>
      <c r="JK244" s="139">
        <v>219</v>
      </c>
      <c r="JL244" s="139">
        <v>383055.26964044012</v>
      </c>
      <c r="JM244" s="139">
        <v>286944.73035955988</v>
      </c>
      <c r="JN244" s="139">
        <v>2.0976333154090865</v>
      </c>
    </row>
    <row r="245" spans="2:274">
      <c r="B245" s="26">
        <v>216000</v>
      </c>
      <c r="C245" s="6">
        <v>3</v>
      </c>
      <c r="D245" s="6">
        <v>1</v>
      </c>
      <c r="E245" s="6">
        <v>1310</v>
      </c>
      <c r="F245" s="6">
        <v>8670</v>
      </c>
      <c r="G245" s="27">
        <v>6</v>
      </c>
      <c r="I245" s="55">
        <v>404000</v>
      </c>
      <c r="J245" s="6">
        <v>3</v>
      </c>
      <c r="K245" s="6">
        <v>1</v>
      </c>
      <c r="L245" s="6">
        <v>2030</v>
      </c>
      <c r="M245" s="6">
        <v>8880</v>
      </c>
      <c r="N245" s="27">
        <v>7</v>
      </c>
      <c r="P245" s="26">
        <v>460000</v>
      </c>
      <c r="Q245" s="57">
        <v>3</v>
      </c>
      <c r="R245" s="6">
        <v>2</v>
      </c>
      <c r="S245" s="6">
        <v>1453</v>
      </c>
      <c r="T245" s="6">
        <v>2225</v>
      </c>
      <c r="U245" s="27">
        <v>8</v>
      </c>
      <c r="W245" s="38">
        <v>241000</v>
      </c>
      <c r="X245" s="34">
        <v>2</v>
      </c>
      <c r="Y245" s="59">
        <v>2</v>
      </c>
      <c r="Z245" s="34">
        <v>1470</v>
      </c>
      <c r="AA245" s="34">
        <v>3128</v>
      </c>
      <c r="AB245" s="39">
        <v>6</v>
      </c>
      <c r="AD245" s="38">
        <v>475000</v>
      </c>
      <c r="AE245" s="34">
        <v>4</v>
      </c>
      <c r="AF245" s="34">
        <v>2</v>
      </c>
      <c r="AG245" s="34">
        <v>2040</v>
      </c>
      <c r="AH245" s="34">
        <v>7260</v>
      </c>
      <c r="AI245" s="62">
        <v>7</v>
      </c>
      <c r="AK245" s="38">
        <v>252000</v>
      </c>
      <c r="AL245" s="34">
        <v>3</v>
      </c>
      <c r="AM245" s="34">
        <v>2</v>
      </c>
      <c r="AN245" s="59">
        <v>1670</v>
      </c>
      <c r="AO245" s="34">
        <v>4020</v>
      </c>
      <c r="AP245" s="39">
        <v>7</v>
      </c>
      <c r="AS245" s="38">
        <v>195000</v>
      </c>
      <c r="AT245" s="34">
        <v>3</v>
      </c>
      <c r="AU245" s="34">
        <v>2</v>
      </c>
      <c r="AV245" s="34">
        <v>1520</v>
      </c>
      <c r="AW245" s="59">
        <v>7131</v>
      </c>
      <c r="AX245" s="39">
        <v>8</v>
      </c>
      <c r="BN245" s="38">
        <v>435000</v>
      </c>
      <c r="BO245" s="34">
        <v>2</v>
      </c>
      <c r="BP245" s="59">
        <v>1</v>
      </c>
      <c r="BQ245" s="34">
        <v>1230</v>
      </c>
      <c r="BR245" s="34">
        <v>3800</v>
      </c>
      <c r="BS245" s="39">
        <v>7</v>
      </c>
      <c r="BU245" s="38">
        <v>435000</v>
      </c>
      <c r="BV245" s="34">
        <v>2</v>
      </c>
      <c r="BW245" s="59">
        <v>1</v>
      </c>
      <c r="BX245" s="34">
        <v>1230</v>
      </c>
      <c r="BY245" s="34">
        <v>3800</v>
      </c>
      <c r="BZ245" s="39">
        <v>7</v>
      </c>
      <c r="CJ245" s="5"/>
      <c r="CK245" s="6"/>
      <c r="CL245" s="6"/>
      <c r="CM245" s="139" t="s">
        <v>112</v>
      </c>
      <c r="CN245" s="139">
        <v>141</v>
      </c>
      <c r="CO245" s="83"/>
      <c r="CP245" s="83"/>
      <c r="CQ245" s="83"/>
      <c r="CR245" s="6"/>
      <c r="CS245" s="139" t="s">
        <v>112</v>
      </c>
      <c r="CT245" s="139">
        <v>141</v>
      </c>
      <c r="CU245" s="6"/>
      <c r="CV245" s="6"/>
      <c r="CW245" s="6"/>
      <c r="CX245" s="6"/>
      <c r="CY245" s="6"/>
      <c r="CZ245" s="7"/>
      <c r="FJ245" s="100"/>
      <c r="FK245" s="89"/>
      <c r="FL245" s="89">
        <v>2030</v>
      </c>
      <c r="FM245" s="89">
        <v>404000</v>
      </c>
      <c r="FN245" s="145">
        <f t="shared" si="30"/>
        <v>151.44000000000005</v>
      </c>
      <c r="FO245" s="145">
        <f t="shared" si="31"/>
        <v>22934.073600000018</v>
      </c>
      <c r="FP245" s="89">
        <f t="shared" si="27"/>
        <v>-51982.900000000023</v>
      </c>
      <c r="FQ245" s="89">
        <f t="shared" si="28"/>
        <v>2702221892.4100022</v>
      </c>
      <c r="FR245" s="89">
        <f t="shared" si="29"/>
        <v>-7872290.3760000067</v>
      </c>
      <c r="FS245" s="89"/>
      <c r="FT245" s="89"/>
      <c r="FU245" s="89"/>
      <c r="FV245" s="139"/>
      <c r="FW245" s="139"/>
      <c r="FX245" s="139"/>
      <c r="FY245" s="139"/>
      <c r="GA245" s="139"/>
      <c r="GB245" s="139"/>
      <c r="GS245" s="139">
        <v>220</v>
      </c>
      <c r="GT245" s="139">
        <v>598850.73152834596</v>
      </c>
      <c r="GU245" s="139">
        <v>71149.268471654039</v>
      </c>
      <c r="GV245" s="139">
        <v>0.48829746476455677</v>
      </c>
      <c r="HM245" s="139">
        <v>220</v>
      </c>
      <c r="HN245" s="139">
        <v>384688.7825194021</v>
      </c>
      <c r="HO245" s="139">
        <v>270311.2174805979</v>
      </c>
      <c r="HP245" s="139">
        <v>2.0136449283822966</v>
      </c>
      <c r="HW245" s="139">
        <v>220</v>
      </c>
      <c r="HX245" s="139">
        <v>545154.56947769178</v>
      </c>
      <c r="HY245" s="139">
        <v>274845.43052230822</v>
      </c>
      <c r="HZ245" s="139">
        <v>1.640679927758024</v>
      </c>
      <c r="JK245" s="139">
        <v>220</v>
      </c>
      <c r="JL245" s="139">
        <v>417892.59837311623</v>
      </c>
      <c r="JM245" s="139">
        <v>262107.40162688377</v>
      </c>
      <c r="JN245" s="139">
        <v>1.9160666138699272</v>
      </c>
    </row>
    <row r="246" spans="2:274">
      <c r="B246" s="26">
        <v>306888</v>
      </c>
      <c r="C246" s="6">
        <v>2</v>
      </c>
      <c r="D246" s="6">
        <v>1</v>
      </c>
      <c r="E246" s="6">
        <v>1010</v>
      </c>
      <c r="F246" s="6">
        <v>7719</v>
      </c>
      <c r="G246" s="27">
        <v>7</v>
      </c>
      <c r="I246" s="55">
        <v>404500</v>
      </c>
      <c r="J246" s="6">
        <v>2</v>
      </c>
      <c r="K246" s="6">
        <v>1</v>
      </c>
      <c r="L246" s="6">
        <v>800</v>
      </c>
      <c r="M246" s="6">
        <v>5080</v>
      </c>
      <c r="N246" s="27">
        <v>7</v>
      </c>
      <c r="P246" s="26">
        <v>465000</v>
      </c>
      <c r="Q246" s="57">
        <v>3</v>
      </c>
      <c r="R246" s="6">
        <v>1</v>
      </c>
      <c r="S246" s="6">
        <v>900</v>
      </c>
      <c r="T246" s="6">
        <v>8690</v>
      </c>
      <c r="U246" s="27">
        <v>6</v>
      </c>
      <c r="W246" s="38">
        <v>241000</v>
      </c>
      <c r="X246" s="34">
        <v>3</v>
      </c>
      <c r="Y246" s="59">
        <v>2</v>
      </c>
      <c r="Z246" s="34">
        <v>1520</v>
      </c>
      <c r="AA246" s="34">
        <v>7131</v>
      </c>
      <c r="AB246" s="39">
        <v>8</v>
      </c>
      <c r="AD246" s="38">
        <v>480000</v>
      </c>
      <c r="AE246" s="34">
        <v>4</v>
      </c>
      <c r="AF246" s="34">
        <v>1</v>
      </c>
      <c r="AG246" s="34">
        <v>1920</v>
      </c>
      <c r="AH246" s="34">
        <v>9380</v>
      </c>
      <c r="AI246" s="62">
        <v>7</v>
      </c>
      <c r="AK246" s="38">
        <v>270000</v>
      </c>
      <c r="AL246" s="34">
        <v>3</v>
      </c>
      <c r="AM246" s="34">
        <v>2</v>
      </c>
      <c r="AN246" s="59">
        <v>1670</v>
      </c>
      <c r="AO246" s="34">
        <v>8364</v>
      </c>
      <c r="AP246" s="39">
        <v>7</v>
      </c>
      <c r="AS246" s="38">
        <v>179000</v>
      </c>
      <c r="AT246" s="34">
        <v>4</v>
      </c>
      <c r="AU246" s="34">
        <v>1</v>
      </c>
      <c r="AV246" s="34">
        <v>1790</v>
      </c>
      <c r="AW246" s="59">
        <v>7175</v>
      </c>
      <c r="AX246" s="39">
        <v>6</v>
      </c>
      <c r="BN246" s="38">
        <v>435000</v>
      </c>
      <c r="BO246" s="34">
        <v>4</v>
      </c>
      <c r="BP246" s="59">
        <v>1</v>
      </c>
      <c r="BQ246" s="34">
        <v>1450</v>
      </c>
      <c r="BR246" s="34">
        <v>8800</v>
      </c>
      <c r="BS246" s="39">
        <v>7</v>
      </c>
      <c r="BU246" s="38">
        <v>435000</v>
      </c>
      <c r="BV246" s="34">
        <v>4</v>
      </c>
      <c r="BW246" s="59">
        <v>1</v>
      </c>
      <c r="BX246" s="34">
        <v>1450</v>
      </c>
      <c r="BY246" s="34">
        <v>8800</v>
      </c>
      <c r="BZ246" s="39">
        <v>7</v>
      </c>
      <c r="CJ246" s="5"/>
      <c r="CK246" s="6"/>
      <c r="CL246" s="6"/>
      <c r="CM246" s="139" t="s">
        <v>99</v>
      </c>
      <c r="CN246" s="139">
        <v>30772.336982953835</v>
      </c>
      <c r="CO246" s="83"/>
      <c r="CP246" s="83"/>
      <c r="CQ246" s="83"/>
      <c r="CR246" s="6"/>
      <c r="CS246" s="139" t="s">
        <v>99</v>
      </c>
      <c r="CT246" s="139">
        <v>90.420678254289797</v>
      </c>
      <c r="CU246" s="6"/>
      <c r="CV246" s="6"/>
      <c r="CW246" s="6"/>
      <c r="CX246" s="6"/>
      <c r="CY246" s="6"/>
      <c r="CZ246" s="7"/>
      <c r="FJ246" s="100"/>
      <c r="FK246" s="89"/>
      <c r="FL246" s="89">
        <v>800</v>
      </c>
      <c r="FM246" s="89">
        <v>404500</v>
      </c>
      <c r="FN246" s="145">
        <f t="shared" si="30"/>
        <v>-1078.56</v>
      </c>
      <c r="FO246" s="145">
        <f t="shared" si="31"/>
        <v>1163291.6735999999</v>
      </c>
      <c r="FP246" s="89">
        <f t="shared" si="27"/>
        <v>-51482.900000000023</v>
      </c>
      <c r="FQ246" s="89">
        <f t="shared" si="28"/>
        <v>2650488992.4100022</v>
      </c>
      <c r="FR246" s="89">
        <f t="shared" si="29"/>
        <v>55527396.62400002</v>
      </c>
      <c r="FS246" s="89"/>
      <c r="FT246" s="89"/>
      <c r="FU246" s="89"/>
      <c r="FV246" s="139"/>
      <c r="FW246" s="139"/>
      <c r="FX246" s="139"/>
      <c r="FY246" s="139"/>
      <c r="GA246" s="139"/>
      <c r="GB246" s="139"/>
      <c r="GS246" s="139">
        <v>221</v>
      </c>
      <c r="GT246" s="139">
        <v>451064.78402170568</v>
      </c>
      <c r="GU246" s="139">
        <v>228935.21597829432</v>
      </c>
      <c r="GV246" s="139">
        <v>1.5711825006614657</v>
      </c>
      <c r="HM246" s="139">
        <v>221</v>
      </c>
      <c r="HN246" s="139">
        <v>415957.48421463557</v>
      </c>
      <c r="HO246" s="139">
        <v>239042.51578536443</v>
      </c>
      <c r="HP246" s="139">
        <v>1.7807131870636992</v>
      </c>
      <c r="HW246" s="139">
        <v>221</v>
      </c>
      <c r="HX246" s="139">
        <v>702198.3461900414</v>
      </c>
      <c r="HY246" s="139">
        <v>127801.6538099586</v>
      </c>
      <c r="HZ246" s="139">
        <v>0.76290738304000927</v>
      </c>
      <c r="JK246" s="139">
        <v>221</v>
      </c>
      <c r="JL246" s="139">
        <v>500235.37537762325</v>
      </c>
      <c r="JM246" s="139">
        <v>191264.62462237675</v>
      </c>
      <c r="JN246" s="139">
        <v>1.3981892894996808</v>
      </c>
    </row>
    <row r="247" spans="2:274">
      <c r="B247" s="26">
        <v>525000</v>
      </c>
      <c r="C247" s="6">
        <v>4</v>
      </c>
      <c r="D247" s="6">
        <v>2</v>
      </c>
      <c r="E247" s="6">
        <v>2310</v>
      </c>
      <c r="F247" s="6">
        <v>5573</v>
      </c>
      <c r="G247" s="27">
        <v>9</v>
      </c>
      <c r="I247" s="55">
        <v>405000</v>
      </c>
      <c r="J247" s="6">
        <v>3</v>
      </c>
      <c r="K247" s="6">
        <v>1</v>
      </c>
      <c r="L247" s="6">
        <v>1280</v>
      </c>
      <c r="M247" s="6">
        <v>9600</v>
      </c>
      <c r="N247" s="27">
        <v>7</v>
      </c>
      <c r="P247" s="26">
        <v>475000</v>
      </c>
      <c r="Q247" s="57">
        <v>3</v>
      </c>
      <c r="R247" s="6">
        <v>2</v>
      </c>
      <c r="S247" s="6">
        <v>2370</v>
      </c>
      <c r="T247" s="6">
        <v>3239</v>
      </c>
      <c r="U247" s="27">
        <v>8</v>
      </c>
      <c r="W247" s="38">
        <v>244615</v>
      </c>
      <c r="X247" s="34">
        <v>3</v>
      </c>
      <c r="Y247" s="59">
        <v>2</v>
      </c>
      <c r="Z247" s="34">
        <v>2060</v>
      </c>
      <c r="AA247" s="34">
        <v>4030</v>
      </c>
      <c r="AB247" s="39">
        <v>7</v>
      </c>
      <c r="AD247" s="38">
        <v>485000</v>
      </c>
      <c r="AE247" s="34">
        <v>3</v>
      </c>
      <c r="AF247" s="34">
        <v>2</v>
      </c>
      <c r="AG247" s="34">
        <v>1500</v>
      </c>
      <c r="AH247" s="34">
        <v>5412</v>
      </c>
      <c r="AI247" s="62">
        <v>7</v>
      </c>
      <c r="AK247" s="38">
        <v>460000</v>
      </c>
      <c r="AL247" s="34">
        <v>3</v>
      </c>
      <c r="AM247" s="34">
        <v>1</v>
      </c>
      <c r="AN247" s="59">
        <v>1670</v>
      </c>
      <c r="AO247" s="34">
        <v>4005</v>
      </c>
      <c r="AP247" s="39">
        <v>7</v>
      </c>
      <c r="AS247" s="38">
        <v>380000</v>
      </c>
      <c r="AT247" s="34">
        <v>2</v>
      </c>
      <c r="AU247" s="34">
        <v>1</v>
      </c>
      <c r="AV247" s="34">
        <v>1800</v>
      </c>
      <c r="AW247" s="59">
        <v>7191</v>
      </c>
      <c r="AX247" s="39">
        <v>7</v>
      </c>
      <c r="BN247" s="38">
        <v>440000</v>
      </c>
      <c r="BO247" s="34">
        <v>3</v>
      </c>
      <c r="BP247" s="59">
        <v>1</v>
      </c>
      <c r="BQ247" s="34">
        <v>1570</v>
      </c>
      <c r="BR247" s="34">
        <v>5120</v>
      </c>
      <c r="BS247" s="39">
        <v>7</v>
      </c>
      <c r="BU247" s="38">
        <v>440000</v>
      </c>
      <c r="BV247" s="34">
        <v>3</v>
      </c>
      <c r="BW247" s="59">
        <v>1</v>
      </c>
      <c r="BX247" s="34">
        <v>1570</v>
      </c>
      <c r="BY247" s="34">
        <v>5120</v>
      </c>
      <c r="BZ247" s="39">
        <v>7</v>
      </c>
      <c r="CJ247" s="5"/>
      <c r="CK247" s="6"/>
      <c r="CL247" s="6"/>
      <c r="CM247" s="6"/>
      <c r="CN247" s="6"/>
      <c r="CO247" s="83"/>
      <c r="CP247" s="83"/>
      <c r="CQ247" s="83"/>
      <c r="CR247" s="6"/>
      <c r="CS247" s="6"/>
      <c r="CT247" s="6"/>
      <c r="CU247" s="6"/>
      <c r="CV247" s="6"/>
      <c r="CW247" s="6"/>
      <c r="CX247" s="6"/>
      <c r="CY247" s="6"/>
      <c r="CZ247" s="7"/>
      <c r="FJ247" s="100"/>
      <c r="FK247" s="89"/>
      <c r="FL247" s="89">
        <v>1280</v>
      </c>
      <c r="FM247" s="89">
        <v>405000</v>
      </c>
      <c r="FN247" s="145">
        <f t="shared" si="30"/>
        <v>-598.55999999999995</v>
      </c>
      <c r="FO247" s="145">
        <f t="shared" si="31"/>
        <v>358274.07359999995</v>
      </c>
      <c r="FP247" s="89">
        <f t="shared" si="27"/>
        <v>-50982.900000000023</v>
      </c>
      <c r="FQ247" s="89">
        <f t="shared" si="28"/>
        <v>2599256092.4100022</v>
      </c>
      <c r="FR247" s="89">
        <f t="shared" si="29"/>
        <v>30516324.624000013</v>
      </c>
      <c r="FS247" s="89"/>
      <c r="FT247" s="89"/>
      <c r="FU247" s="89"/>
      <c r="FV247" s="139"/>
      <c r="FW247" s="139"/>
      <c r="FX247" s="139"/>
      <c r="FY247" s="139"/>
      <c r="GA247" s="139"/>
      <c r="GB247" s="139"/>
      <c r="GS247" s="139">
        <v>222</v>
      </c>
      <c r="GT247" s="139">
        <v>571264.0213271064</v>
      </c>
      <c r="GU247" s="139">
        <v>118735.9786728936</v>
      </c>
      <c r="GV247" s="139">
        <v>0.81488508044761032</v>
      </c>
      <c r="HM247" s="139">
        <v>222</v>
      </c>
      <c r="HN247" s="139">
        <v>576767.95007583615</v>
      </c>
      <c r="HO247" s="139">
        <v>80232.049924163846</v>
      </c>
      <c r="HP247" s="139">
        <v>0.59767723267016826</v>
      </c>
      <c r="HW247" s="139">
        <v>222</v>
      </c>
      <c r="HX247" s="139">
        <v>512437.11599595234</v>
      </c>
      <c r="HY247" s="139">
        <v>318562.88400404766</v>
      </c>
      <c r="HZ247" s="139">
        <v>1.9016496964162781</v>
      </c>
      <c r="JK247" s="139">
        <v>222</v>
      </c>
      <c r="JL247" s="139">
        <v>445340.1907079519</v>
      </c>
      <c r="JM247" s="139">
        <v>254659.8092920481</v>
      </c>
      <c r="JN247" s="139">
        <v>1.8616229661975656</v>
      </c>
    </row>
    <row r="248" spans="2:274">
      <c r="B248" s="26">
        <v>912000</v>
      </c>
      <c r="C248" s="6">
        <v>3</v>
      </c>
      <c r="D248" s="6">
        <v>2</v>
      </c>
      <c r="E248" s="6">
        <v>2979</v>
      </c>
      <c r="F248" s="6">
        <v>17313</v>
      </c>
      <c r="G248" s="27">
        <v>10</v>
      </c>
      <c r="I248" s="55">
        <v>408000</v>
      </c>
      <c r="J248" s="6">
        <v>3</v>
      </c>
      <c r="K248" s="6">
        <v>2</v>
      </c>
      <c r="L248" s="6">
        <v>2800</v>
      </c>
      <c r="M248" s="6">
        <v>35362</v>
      </c>
      <c r="N248" s="27">
        <v>9</v>
      </c>
      <c r="P248" s="26">
        <v>475000</v>
      </c>
      <c r="Q248" s="57">
        <v>3</v>
      </c>
      <c r="R248" s="6">
        <v>1</v>
      </c>
      <c r="S248" s="6">
        <v>1550</v>
      </c>
      <c r="T248" s="6">
        <v>4054</v>
      </c>
      <c r="U248" s="27">
        <v>7</v>
      </c>
      <c r="W248" s="38">
        <v>245000</v>
      </c>
      <c r="X248" s="34">
        <v>3</v>
      </c>
      <c r="Y248" s="59">
        <v>2</v>
      </c>
      <c r="Z248" s="34">
        <v>1530</v>
      </c>
      <c r="AA248" s="34">
        <v>8500</v>
      </c>
      <c r="AB248" s="39">
        <v>7</v>
      </c>
      <c r="AD248" s="38">
        <v>489000</v>
      </c>
      <c r="AE248" s="34">
        <v>4</v>
      </c>
      <c r="AF248" s="34">
        <v>2</v>
      </c>
      <c r="AG248" s="34">
        <v>2120</v>
      </c>
      <c r="AH248" s="34">
        <v>11479</v>
      </c>
      <c r="AI248" s="62">
        <v>7</v>
      </c>
      <c r="AK248" s="38">
        <v>715000</v>
      </c>
      <c r="AL248" s="34">
        <v>3</v>
      </c>
      <c r="AM248" s="34">
        <v>1</v>
      </c>
      <c r="AN248" s="59">
        <v>1670</v>
      </c>
      <c r="AO248" s="34">
        <v>5060</v>
      </c>
      <c r="AP248" s="39">
        <v>7</v>
      </c>
      <c r="AS248" s="38">
        <v>500000</v>
      </c>
      <c r="AT248" s="34">
        <v>3</v>
      </c>
      <c r="AU248" s="34">
        <v>1</v>
      </c>
      <c r="AV248" s="34">
        <v>1800</v>
      </c>
      <c r="AW248" s="59">
        <v>7199</v>
      </c>
      <c r="AX248" s="39">
        <v>7</v>
      </c>
      <c r="BN248" s="38">
        <v>440000</v>
      </c>
      <c r="BO248" s="34">
        <v>4</v>
      </c>
      <c r="BP248" s="59">
        <v>1</v>
      </c>
      <c r="BQ248" s="34">
        <v>1780</v>
      </c>
      <c r="BR248" s="34">
        <v>4000</v>
      </c>
      <c r="BS248" s="39">
        <v>7</v>
      </c>
      <c r="BU248" s="38">
        <v>440000</v>
      </c>
      <c r="BV248" s="34">
        <v>4</v>
      </c>
      <c r="BW248" s="59">
        <v>1</v>
      </c>
      <c r="BX248" s="34">
        <v>1780</v>
      </c>
      <c r="BY248" s="34">
        <v>4000</v>
      </c>
      <c r="BZ248" s="39">
        <v>7</v>
      </c>
      <c r="CJ248" s="5"/>
      <c r="CK248" s="6"/>
      <c r="CL248" s="6"/>
      <c r="CM248" s="6"/>
      <c r="CN248" s="6"/>
      <c r="CO248" s="83"/>
      <c r="CP248" s="83"/>
      <c r="CQ248" s="83"/>
      <c r="CR248" s="6"/>
      <c r="CS248" s="6"/>
      <c r="CT248" s="6"/>
      <c r="CU248" s="6"/>
      <c r="CV248" s="6"/>
      <c r="CW248" s="6"/>
      <c r="CX248" s="6"/>
      <c r="CY248" s="6"/>
      <c r="CZ248" s="7"/>
      <c r="FJ248" s="100"/>
      <c r="FK248" s="89"/>
      <c r="FL248" s="89">
        <v>2800</v>
      </c>
      <c r="FM248" s="89">
        <v>408000</v>
      </c>
      <c r="FN248" s="145">
        <f t="shared" si="30"/>
        <v>921.44</v>
      </c>
      <c r="FO248" s="145">
        <f t="shared" si="31"/>
        <v>849051.6736000001</v>
      </c>
      <c r="FP248" s="89">
        <f t="shared" si="27"/>
        <v>-47982.900000000023</v>
      </c>
      <c r="FQ248" s="89">
        <f t="shared" si="28"/>
        <v>2302358692.4100022</v>
      </c>
      <c r="FR248" s="89">
        <f t="shared" si="29"/>
        <v>-44213363.376000024</v>
      </c>
      <c r="FS248" s="89"/>
      <c r="FT248" s="89"/>
      <c r="FU248" s="89"/>
      <c r="FV248" s="139"/>
      <c r="FW248" s="139"/>
      <c r="FX248" s="139"/>
      <c r="FY248" s="139"/>
      <c r="GA248" s="139"/>
      <c r="GB248" s="139"/>
      <c r="GS248" s="139">
        <v>223</v>
      </c>
      <c r="GT248" s="139">
        <v>502297.24582400761</v>
      </c>
      <c r="GU248" s="139">
        <v>197702.75417599239</v>
      </c>
      <c r="GV248" s="139">
        <v>1.3568340998413531</v>
      </c>
      <c r="HM248" s="139">
        <v>223</v>
      </c>
      <c r="HN248" s="139">
        <v>319173.40753891302</v>
      </c>
      <c r="HO248" s="139">
        <v>338826.59246108698</v>
      </c>
      <c r="HP248" s="139">
        <v>2.5240404592506223</v>
      </c>
      <c r="HW248" s="139">
        <v>223</v>
      </c>
      <c r="HX248" s="139">
        <v>687475.49212325853</v>
      </c>
      <c r="HY248" s="139">
        <v>150524.50787674147</v>
      </c>
      <c r="HZ248" s="139">
        <v>0.89855064441021959</v>
      </c>
      <c r="JK248" s="139">
        <v>223</v>
      </c>
      <c r="JL248" s="139">
        <v>483344.54932541668</v>
      </c>
      <c r="JM248" s="139">
        <v>216655.45067458332</v>
      </c>
      <c r="JN248" s="139">
        <v>1.5838021863322052</v>
      </c>
    </row>
    <row r="249" spans="2:274">
      <c r="B249" s="26">
        <v>819000</v>
      </c>
      <c r="C249" s="6">
        <v>3</v>
      </c>
      <c r="D249" s="6">
        <v>2</v>
      </c>
      <c r="E249" s="6">
        <v>3176</v>
      </c>
      <c r="F249" s="6">
        <v>13391</v>
      </c>
      <c r="G249" s="27">
        <v>9</v>
      </c>
      <c r="I249" s="55">
        <v>410000</v>
      </c>
      <c r="J249" s="6">
        <v>2</v>
      </c>
      <c r="K249" s="6">
        <v>1</v>
      </c>
      <c r="L249" s="6">
        <v>1180</v>
      </c>
      <c r="M249" s="6">
        <v>1034</v>
      </c>
      <c r="N249" s="27">
        <v>7</v>
      </c>
      <c r="P249" s="26">
        <v>475580</v>
      </c>
      <c r="Q249" s="57">
        <v>3</v>
      </c>
      <c r="R249" s="6">
        <v>1</v>
      </c>
      <c r="S249" s="6">
        <v>1520</v>
      </c>
      <c r="T249" s="6">
        <v>11085</v>
      </c>
      <c r="U249" s="27">
        <v>8</v>
      </c>
      <c r="W249" s="38">
        <v>247500</v>
      </c>
      <c r="X249" s="34">
        <v>4</v>
      </c>
      <c r="Y249" s="59">
        <v>2</v>
      </c>
      <c r="Z249" s="34">
        <v>1710</v>
      </c>
      <c r="AA249" s="34">
        <v>5200</v>
      </c>
      <c r="AB249" s="39">
        <v>7</v>
      </c>
      <c r="AD249" s="38">
        <v>490000</v>
      </c>
      <c r="AE249" s="34">
        <v>3</v>
      </c>
      <c r="AF249" s="34">
        <v>1</v>
      </c>
      <c r="AG249" s="34">
        <v>2020</v>
      </c>
      <c r="AH249" s="34">
        <v>215622</v>
      </c>
      <c r="AI249" s="62">
        <v>7</v>
      </c>
      <c r="AK249" s="38">
        <v>295000</v>
      </c>
      <c r="AL249" s="34">
        <v>4</v>
      </c>
      <c r="AM249" s="34">
        <v>2</v>
      </c>
      <c r="AN249" s="59">
        <v>1677</v>
      </c>
      <c r="AO249" s="34">
        <v>7209</v>
      </c>
      <c r="AP249" s="39">
        <v>7</v>
      </c>
      <c r="AS249" s="38">
        <v>215000</v>
      </c>
      <c r="AT249" s="34">
        <v>2</v>
      </c>
      <c r="AU249" s="34">
        <v>1</v>
      </c>
      <c r="AV249" s="34">
        <v>710</v>
      </c>
      <c r="AW249" s="59">
        <v>7200</v>
      </c>
      <c r="AX249" s="39">
        <v>6</v>
      </c>
      <c r="BN249" s="38">
        <v>441000</v>
      </c>
      <c r="BO249" s="34">
        <v>4</v>
      </c>
      <c r="BP249" s="59">
        <v>1</v>
      </c>
      <c r="BQ249" s="34">
        <v>1100</v>
      </c>
      <c r="BR249" s="34">
        <v>3300</v>
      </c>
      <c r="BS249" s="39">
        <v>7</v>
      </c>
      <c r="BU249" s="38">
        <v>441000</v>
      </c>
      <c r="BV249" s="34">
        <v>4</v>
      </c>
      <c r="BW249" s="59">
        <v>1</v>
      </c>
      <c r="BX249" s="34">
        <v>1100</v>
      </c>
      <c r="BY249" s="34">
        <v>3300</v>
      </c>
      <c r="BZ249" s="39">
        <v>7</v>
      </c>
      <c r="CJ249" s="5"/>
      <c r="CK249" s="6"/>
      <c r="CL249" s="6"/>
      <c r="CM249" s="140" t="s">
        <v>125</v>
      </c>
      <c r="CN249" s="140"/>
      <c r="CO249" s="83"/>
      <c r="CP249" s="83"/>
      <c r="CQ249" s="83"/>
      <c r="CR249" s="6"/>
      <c r="CS249" s="140" t="s">
        <v>137</v>
      </c>
      <c r="CT249" s="140"/>
      <c r="CU249" s="6"/>
      <c r="CV249" s="6"/>
      <c r="CW249" s="6"/>
      <c r="CX249" s="6"/>
      <c r="CY249" s="6"/>
      <c r="CZ249" s="7"/>
      <c r="FJ249" s="100"/>
      <c r="FK249" s="89"/>
      <c r="FL249" s="89">
        <v>1180</v>
      </c>
      <c r="FM249" s="89">
        <v>410000</v>
      </c>
      <c r="FN249" s="145">
        <f t="shared" si="30"/>
        <v>-698.56</v>
      </c>
      <c r="FO249" s="145">
        <f t="shared" si="31"/>
        <v>487986.07359999995</v>
      </c>
      <c r="FP249" s="89">
        <f t="shared" si="27"/>
        <v>-45982.900000000023</v>
      </c>
      <c r="FQ249" s="89">
        <f t="shared" si="28"/>
        <v>2114427092.4100022</v>
      </c>
      <c r="FR249" s="89">
        <f t="shared" si="29"/>
        <v>32121814.624000013</v>
      </c>
      <c r="FS249" s="89"/>
      <c r="FT249" s="89"/>
      <c r="FU249" s="89"/>
      <c r="FV249" s="139"/>
      <c r="FW249" s="139"/>
      <c r="FX249" s="139"/>
      <c r="FY249" s="139"/>
      <c r="GA249" s="139"/>
      <c r="GB249" s="139"/>
      <c r="GS249" s="139">
        <v>224</v>
      </c>
      <c r="GT249" s="139">
        <v>417566.6359202005</v>
      </c>
      <c r="GU249" s="139">
        <v>292433.3640797995</v>
      </c>
      <c r="GV249" s="139">
        <v>2.0069703225357292</v>
      </c>
      <c r="HM249" s="139">
        <v>224</v>
      </c>
      <c r="HN249" s="139">
        <v>390644.72569944663</v>
      </c>
      <c r="HO249" s="139">
        <v>279355.27430055337</v>
      </c>
      <c r="HP249" s="139">
        <v>2.0810173419922195</v>
      </c>
      <c r="HW249" s="139">
        <v>224</v>
      </c>
      <c r="HX249" s="139">
        <v>574600.27761125728</v>
      </c>
      <c r="HY249" s="139">
        <v>263799.72238874272</v>
      </c>
      <c r="HZ249" s="139">
        <v>1.5747429697079118</v>
      </c>
      <c r="JK249" s="139">
        <v>224</v>
      </c>
      <c r="JL249" s="139">
        <v>488622.93246673129</v>
      </c>
      <c r="JM249" s="139">
        <v>211377.06753326871</v>
      </c>
      <c r="JN249" s="139">
        <v>1.54521596690646</v>
      </c>
    </row>
    <row r="250" spans="2:274">
      <c r="B250" s="26">
        <v>255000</v>
      </c>
      <c r="C250" s="6">
        <v>3</v>
      </c>
      <c r="D250" s="6">
        <v>1</v>
      </c>
      <c r="E250" s="6">
        <v>1710</v>
      </c>
      <c r="F250" s="6">
        <v>12000</v>
      </c>
      <c r="G250" s="27">
        <v>7</v>
      </c>
      <c r="I250" s="55">
        <v>410000</v>
      </c>
      <c r="J250" s="6">
        <v>3</v>
      </c>
      <c r="K250" s="6">
        <v>2</v>
      </c>
      <c r="L250" s="6">
        <v>1800</v>
      </c>
      <c r="M250" s="6">
        <v>36704</v>
      </c>
      <c r="N250" s="27">
        <v>8</v>
      </c>
      <c r="P250" s="26">
        <v>485000</v>
      </c>
      <c r="Q250" s="57">
        <v>3</v>
      </c>
      <c r="R250" s="6">
        <v>2</v>
      </c>
      <c r="S250" s="6">
        <v>1500</v>
      </c>
      <c r="T250" s="6">
        <v>5412</v>
      </c>
      <c r="U250" s="27">
        <v>7</v>
      </c>
      <c r="W250" s="38">
        <v>252000</v>
      </c>
      <c r="X250" s="34">
        <v>3</v>
      </c>
      <c r="Y250" s="59">
        <v>2</v>
      </c>
      <c r="Z250" s="34">
        <v>1670</v>
      </c>
      <c r="AA250" s="34">
        <v>7881</v>
      </c>
      <c r="AB250" s="39">
        <v>7</v>
      </c>
      <c r="AD250" s="38">
        <v>498000</v>
      </c>
      <c r="AE250" s="34">
        <v>4</v>
      </c>
      <c r="AF250" s="34">
        <v>2</v>
      </c>
      <c r="AG250" s="34">
        <v>2270</v>
      </c>
      <c r="AH250" s="34">
        <v>7375</v>
      </c>
      <c r="AI250" s="62">
        <v>7</v>
      </c>
      <c r="AK250" s="38">
        <v>334000</v>
      </c>
      <c r="AL250" s="34">
        <v>4</v>
      </c>
      <c r="AM250" s="34">
        <v>1</v>
      </c>
      <c r="AN250" s="59">
        <v>1680</v>
      </c>
      <c r="AO250" s="34">
        <v>7620</v>
      </c>
      <c r="AP250" s="39">
        <v>7</v>
      </c>
      <c r="AS250" s="38">
        <v>510000</v>
      </c>
      <c r="AT250" s="34">
        <v>4</v>
      </c>
      <c r="AU250" s="34">
        <v>1</v>
      </c>
      <c r="AV250" s="34">
        <v>1060</v>
      </c>
      <c r="AW250" s="59">
        <v>7200</v>
      </c>
      <c r="AX250" s="39">
        <v>6</v>
      </c>
      <c r="BN250" s="38">
        <v>447500</v>
      </c>
      <c r="BO250" s="34">
        <v>3</v>
      </c>
      <c r="BP250" s="59">
        <v>1</v>
      </c>
      <c r="BQ250" s="34">
        <v>1950</v>
      </c>
      <c r="BR250" s="34">
        <v>6504</v>
      </c>
      <c r="BS250" s="39">
        <v>8</v>
      </c>
      <c r="BU250" s="38">
        <v>447500</v>
      </c>
      <c r="BV250" s="34">
        <v>3</v>
      </c>
      <c r="BW250" s="59">
        <v>1</v>
      </c>
      <c r="BX250" s="34">
        <v>1950</v>
      </c>
      <c r="BY250" s="34">
        <v>6504</v>
      </c>
      <c r="BZ250" s="39">
        <v>8</v>
      </c>
      <c r="CJ250" s="5"/>
      <c r="CK250" s="6"/>
      <c r="CL250" s="6"/>
      <c r="CM250" s="139"/>
      <c r="CN250" s="139"/>
      <c r="CO250" s="83"/>
      <c r="CP250" s="83"/>
      <c r="CQ250" s="83"/>
      <c r="CR250" s="6"/>
      <c r="CS250" s="139"/>
      <c r="CT250" s="139"/>
      <c r="CU250" s="6"/>
      <c r="CV250" s="6"/>
      <c r="CW250" s="6"/>
      <c r="CX250" s="6"/>
      <c r="CY250" s="6"/>
      <c r="CZ250" s="7"/>
      <c r="FJ250" s="100"/>
      <c r="FK250" s="89"/>
      <c r="FL250" s="89">
        <v>1800</v>
      </c>
      <c r="FM250" s="89">
        <v>410000</v>
      </c>
      <c r="FN250" s="145">
        <f t="shared" si="30"/>
        <v>-78.559999999999945</v>
      </c>
      <c r="FO250" s="145">
        <f t="shared" si="31"/>
        <v>6171.673599999991</v>
      </c>
      <c r="FP250" s="89">
        <f t="shared" si="27"/>
        <v>-45982.900000000023</v>
      </c>
      <c r="FQ250" s="89">
        <f t="shared" si="28"/>
        <v>2114427092.4100022</v>
      </c>
      <c r="FR250" s="89">
        <f t="shared" si="29"/>
        <v>3612416.6239999994</v>
      </c>
      <c r="FS250" s="89"/>
      <c r="FT250" s="89"/>
      <c r="FU250" s="89"/>
      <c r="FV250" s="139"/>
      <c r="FW250" s="139"/>
      <c r="FX250" s="139"/>
      <c r="FY250" s="139"/>
      <c r="GA250" s="139"/>
      <c r="GB250" s="139"/>
      <c r="GS250" s="139">
        <v>225</v>
      </c>
      <c r="GT250" s="139">
        <v>421507.59452037758</v>
      </c>
      <c r="GU250" s="139">
        <v>293492.40547962242</v>
      </c>
      <c r="GV250" s="139">
        <v>2.0142385241873071</v>
      </c>
      <c r="HM250" s="139">
        <v>225</v>
      </c>
      <c r="HN250" s="139">
        <v>414468.4984196244</v>
      </c>
      <c r="HO250" s="139">
        <v>295531.5015803756</v>
      </c>
      <c r="HP250" s="139">
        <v>2.2015198439822132</v>
      </c>
      <c r="HW250" s="139">
        <v>225</v>
      </c>
      <c r="HX250" s="139">
        <v>482991.40786238678</v>
      </c>
      <c r="HY250" s="139">
        <v>357008.59213761322</v>
      </c>
      <c r="HZ250" s="139">
        <v>2.131149970527856</v>
      </c>
      <c r="JK250" s="139">
        <v>225</v>
      </c>
      <c r="JL250" s="139">
        <v>402057.44894917251</v>
      </c>
      <c r="JM250" s="139">
        <v>312942.55105082749</v>
      </c>
      <c r="JN250" s="139">
        <v>2.2876834854948038</v>
      </c>
    </row>
    <row r="251" spans="2:274">
      <c r="B251" s="26">
        <v>600000</v>
      </c>
      <c r="C251" s="6">
        <v>3</v>
      </c>
      <c r="D251" s="6">
        <v>2</v>
      </c>
      <c r="E251" s="6">
        <v>2540</v>
      </c>
      <c r="F251" s="6">
        <v>237402</v>
      </c>
      <c r="G251" s="27">
        <v>9</v>
      </c>
      <c r="I251" s="55">
        <v>410000</v>
      </c>
      <c r="J251" s="6">
        <v>3</v>
      </c>
      <c r="K251" s="6">
        <v>1</v>
      </c>
      <c r="L251" s="6">
        <v>1640</v>
      </c>
      <c r="M251" s="6">
        <v>17583</v>
      </c>
      <c r="N251" s="27">
        <v>7</v>
      </c>
      <c r="P251" s="26">
        <v>490000</v>
      </c>
      <c r="Q251" s="57">
        <v>3</v>
      </c>
      <c r="R251" s="6">
        <v>1</v>
      </c>
      <c r="S251" s="6">
        <v>2020</v>
      </c>
      <c r="T251" s="6">
        <v>215622</v>
      </c>
      <c r="U251" s="27">
        <v>7</v>
      </c>
      <c r="W251" s="38">
        <v>252000</v>
      </c>
      <c r="X251" s="34">
        <v>3</v>
      </c>
      <c r="Y251" s="59">
        <v>2</v>
      </c>
      <c r="Z251" s="34">
        <v>1670</v>
      </c>
      <c r="AA251" s="34">
        <v>4020</v>
      </c>
      <c r="AB251" s="39">
        <v>7</v>
      </c>
      <c r="AD251" s="38">
        <v>499950</v>
      </c>
      <c r="AE251" s="34">
        <v>3</v>
      </c>
      <c r="AF251" s="34">
        <v>1</v>
      </c>
      <c r="AG251" s="34">
        <v>2060</v>
      </c>
      <c r="AH251" s="34">
        <v>3500</v>
      </c>
      <c r="AI251" s="62">
        <v>7</v>
      </c>
      <c r="AK251" s="38">
        <v>356000</v>
      </c>
      <c r="AL251" s="34">
        <v>3</v>
      </c>
      <c r="AM251" s="34">
        <v>1</v>
      </c>
      <c r="AN251" s="59">
        <v>1680</v>
      </c>
      <c r="AO251" s="34">
        <v>8712</v>
      </c>
      <c r="AP251" s="39">
        <v>8</v>
      </c>
      <c r="AS251" s="38">
        <v>347000</v>
      </c>
      <c r="AT251" s="34">
        <v>3</v>
      </c>
      <c r="AU251" s="34">
        <v>1</v>
      </c>
      <c r="AV251" s="34">
        <v>1010</v>
      </c>
      <c r="AW251" s="59">
        <v>7200</v>
      </c>
      <c r="AX251" s="39">
        <v>7</v>
      </c>
      <c r="BN251" s="38">
        <v>450000</v>
      </c>
      <c r="BO251" s="34">
        <v>2</v>
      </c>
      <c r="BP251" s="59">
        <v>1</v>
      </c>
      <c r="BQ251" s="34">
        <v>810</v>
      </c>
      <c r="BR251" s="34">
        <v>4368</v>
      </c>
      <c r="BS251" s="39">
        <v>6</v>
      </c>
      <c r="BU251" s="38">
        <v>450000</v>
      </c>
      <c r="BV251" s="34">
        <v>2</v>
      </c>
      <c r="BW251" s="59">
        <v>1</v>
      </c>
      <c r="BX251" s="34">
        <v>810</v>
      </c>
      <c r="BY251" s="34">
        <v>4368</v>
      </c>
      <c r="BZ251" s="39">
        <v>6</v>
      </c>
      <c r="CJ251" s="5"/>
      <c r="CK251" s="6"/>
      <c r="CL251" s="6"/>
      <c r="CM251" s="139" t="s">
        <v>100</v>
      </c>
      <c r="CN251" s="139">
        <v>686343.92727272725</v>
      </c>
      <c r="CO251" s="83"/>
      <c r="CP251" s="83"/>
      <c r="CQ251" s="83"/>
      <c r="CR251" s="6"/>
      <c r="CS251" s="139" t="s">
        <v>100</v>
      </c>
      <c r="CT251" s="139">
        <v>2808.8363636363638</v>
      </c>
      <c r="CU251" s="6"/>
      <c r="CV251" s="6"/>
      <c r="CW251" s="6"/>
      <c r="CX251" s="6"/>
      <c r="CY251" s="6"/>
      <c r="CZ251" s="7"/>
      <c r="FJ251" s="100"/>
      <c r="FK251" s="89"/>
      <c r="FL251" s="89">
        <v>1640</v>
      </c>
      <c r="FM251" s="89">
        <v>410000</v>
      </c>
      <c r="FN251" s="145">
        <f t="shared" si="30"/>
        <v>-238.55999999999995</v>
      </c>
      <c r="FO251" s="145">
        <f t="shared" si="31"/>
        <v>56910.873599999977</v>
      </c>
      <c r="FP251" s="89">
        <f t="shared" si="27"/>
        <v>-45982.900000000023</v>
      </c>
      <c r="FQ251" s="89">
        <f t="shared" si="28"/>
        <v>2114427092.4100022</v>
      </c>
      <c r="FR251" s="89">
        <f t="shared" si="29"/>
        <v>10969680.624000004</v>
      </c>
      <c r="FS251" s="89"/>
      <c r="FT251" s="89"/>
      <c r="FU251" s="89"/>
      <c r="FV251" s="139"/>
      <c r="FW251" s="139"/>
      <c r="FX251" s="139"/>
      <c r="FY251" s="139"/>
      <c r="GA251" s="139"/>
      <c r="GB251" s="139"/>
      <c r="GS251" s="139">
        <v>226</v>
      </c>
      <c r="GT251" s="139">
        <v>504267.72512409615</v>
      </c>
      <c r="GU251" s="139">
        <v>213232.27487590385</v>
      </c>
      <c r="GV251" s="139">
        <v>1.463413208097351</v>
      </c>
      <c r="HM251" s="139">
        <v>226</v>
      </c>
      <c r="HN251" s="139">
        <v>417446.47000964667</v>
      </c>
      <c r="HO251" s="139">
        <v>297553.52999035333</v>
      </c>
      <c r="HP251" s="139">
        <v>2.2165826567309623</v>
      </c>
      <c r="HW251" s="139">
        <v>226</v>
      </c>
      <c r="HX251" s="139">
        <v>1035916.371703784</v>
      </c>
      <c r="HY251" s="139">
        <v>-185916.37170378398</v>
      </c>
      <c r="HZ251" s="139">
        <v>-1.1098211045980628</v>
      </c>
      <c r="JK251" s="139">
        <v>226</v>
      </c>
      <c r="JL251" s="139">
        <v>447451.54396447772</v>
      </c>
      <c r="JM251" s="139">
        <v>272548.45603552228</v>
      </c>
      <c r="JN251" s="139">
        <v>1.9923931717687777</v>
      </c>
    </row>
    <row r="252" spans="2:274">
      <c r="B252" s="26">
        <v>522000</v>
      </c>
      <c r="C252" s="6">
        <v>3</v>
      </c>
      <c r="D252" s="6">
        <v>1</v>
      </c>
      <c r="E252" s="6">
        <v>1230</v>
      </c>
      <c r="F252" s="6">
        <v>4600</v>
      </c>
      <c r="G252" s="27">
        <v>7</v>
      </c>
      <c r="I252" s="55">
        <v>410500</v>
      </c>
      <c r="J252" s="6">
        <v>3</v>
      </c>
      <c r="K252" s="6">
        <v>1</v>
      </c>
      <c r="L252" s="6">
        <v>1150</v>
      </c>
      <c r="M252" s="6">
        <v>6800</v>
      </c>
      <c r="N252" s="27">
        <v>7</v>
      </c>
      <c r="P252" s="26">
        <v>499950</v>
      </c>
      <c r="Q252" s="57">
        <v>3</v>
      </c>
      <c r="R252" s="6">
        <v>1</v>
      </c>
      <c r="S252" s="6">
        <v>2060</v>
      </c>
      <c r="T252" s="6">
        <v>3500</v>
      </c>
      <c r="U252" s="27">
        <v>7</v>
      </c>
      <c r="W252" s="38">
        <v>259950</v>
      </c>
      <c r="X252" s="34">
        <v>3</v>
      </c>
      <c r="Y252" s="59">
        <v>2</v>
      </c>
      <c r="Z252" s="34">
        <v>1010</v>
      </c>
      <c r="AA252" s="34">
        <v>7896</v>
      </c>
      <c r="AB252" s="39">
        <v>7</v>
      </c>
      <c r="AD252" s="38">
        <v>500000</v>
      </c>
      <c r="AE252" s="34">
        <v>3</v>
      </c>
      <c r="AF252" s="34">
        <v>1</v>
      </c>
      <c r="AG252" s="34">
        <v>1800</v>
      </c>
      <c r="AH252" s="34">
        <v>7199</v>
      </c>
      <c r="AI252" s="62">
        <v>7</v>
      </c>
      <c r="AK252" s="38">
        <v>450000</v>
      </c>
      <c r="AL252" s="34">
        <v>3</v>
      </c>
      <c r="AM252" s="34">
        <v>2</v>
      </c>
      <c r="AN252" s="59">
        <v>1680</v>
      </c>
      <c r="AO252" s="34">
        <v>11250</v>
      </c>
      <c r="AP252" s="39">
        <v>8</v>
      </c>
      <c r="AS252" s="38">
        <v>425000</v>
      </c>
      <c r="AT252" s="34">
        <v>3</v>
      </c>
      <c r="AU252" s="34">
        <v>1</v>
      </c>
      <c r="AV252" s="34">
        <v>1180</v>
      </c>
      <c r="AW252" s="59">
        <v>7200</v>
      </c>
      <c r="AX252" s="39">
        <v>7</v>
      </c>
      <c r="BN252" s="38">
        <v>450000</v>
      </c>
      <c r="BO252" s="34">
        <v>3</v>
      </c>
      <c r="BP252" s="59">
        <v>1</v>
      </c>
      <c r="BQ252" s="34">
        <v>1520</v>
      </c>
      <c r="BR252" s="34">
        <v>7903</v>
      </c>
      <c r="BS252" s="39">
        <v>7</v>
      </c>
      <c r="BU252" s="38">
        <v>450000</v>
      </c>
      <c r="BV252" s="34">
        <v>3</v>
      </c>
      <c r="BW252" s="59">
        <v>1</v>
      </c>
      <c r="BX252" s="34">
        <v>1520</v>
      </c>
      <c r="BY252" s="34">
        <v>7903</v>
      </c>
      <c r="BZ252" s="39">
        <v>7</v>
      </c>
      <c r="CJ252" s="5"/>
      <c r="CK252" s="6"/>
      <c r="CL252" s="6"/>
      <c r="CM252" s="139" t="s">
        <v>101</v>
      </c>
      <c r="CN252" s="139">
        <v>20243.968664821125</v>
      </c>
      <c r="CO252" s="83"/>
      <c r="CP252" s="83"/>
      <c r="CQ252" s="83"/>
      <c r="CR252" s="6"/>
      <c r="CS252" s="139" t="s">
        <v>101</v>
      </c>
      <c r="CT252" s="139">
        <v>99.435412140916412</v>
      </c>
      <c r="CU252" s="6"/>
      <c r="CV252" s="6"/>
      <c r="CW252" s="6"/>
      <c r="CX252" s="6"/>
      <c r="CY252" s="6"/>
      <c r="CZ252" s="7"/>
      <c r="FJ252" s="100"/>
      <c r="FK252" s="89"/>
      <c r="FL252" s="89">
        <v>1150</v>
      </c>
      <c r="FM252" s="89">
        <v>410500</v>
      </c>
      <c r="FN252" s="145">
        <f t="shared" si="30"/>
        <v>-728.56</v>
      </c>
      <c r="FO252" s="145">
        <f t="shared" si="31"/>
        <v>530799.67359999986</v>
      </c>
      <c r="FP252" s="89">
        <f t="shared" si="27"/>
        <v>-45482.900000000023</v>
      </c>
      <c r="FQ252" s="89">
        <f t="shared" si="28"/>
        <v>2068694192.4100022</v>
      </c>
      <c r="FR252" s="89">
        <f t="shared" si="29"/>
        <v>33137021.624000013</v>
      </c>
      <c r="FS252" s="89"/>
      <c r="FT252" s="89"/>
      <c r="FU252" s="89"/>
      <c r="FV252" s="139"/>
      <c r="FW252" s="139"/>
      <c r="FX252" s="139"/>
      <c r="FY252" s="139"/>
      <c r="GA252" s="139"/>
      <c r="GB252" s="139"/>
      <c r="GS252" s="139">
        <v>227</v>
      </c>
      <c r="GT252" s="139">
        <v>506238.20442418469</v>
      </c>
      <c r="GU252" s="139">
        <v>213761.79557581531</v>
      </c>
      <c r="GV252" s="139">
        <v>1.4670473089231399</v>
      </c>
      <c r="HM252" s="139">
        <v>227</v>
      </c>
      <c r="HN252" s="139">
        <v>479983.87340011355</v>
      </c>
      <c r="HO252" s="139">
        <v>237516.12659988645</v>
      </c>
      <c r="HP252" s="139">
        <v>1.7693425681499801</v>
      </c>
      <c r="HW252" s="139">
        <v>227</v>
      </c>
      <c r="HX252" s="139">
        <v>581143.76830760529</v>
      </c>
      <c r="HY252" s="139">
        <v>269856.23169239471</v>
      </c>
      <c r="HZ252" s="139">
        <v>1.6108970845058108</v>
      </c>
      <c r="JK252" s="139">
        <v>227</v>
      </c>
      <c r="JL252" s="139">
        <v>411558.53860353871</v>
      </c>
      <c r="JM252" s="139">
        <v>338441.46139646129</v>
      </c>
      <c r="JN252" s="139">
        <v>2.474086503876106</v>
      </c>
    </row>
    <row r="253" spans="2:274">
      <c r="B253" s="26">
        <v>315000</v>
      </c>
      <c r="C253" s="6">
        <v>2</v>
      </c>
      <c r="D253" s="6">
        <v>1</v>
      </c>
      <c r="E253" s="6">
        <v>2080</v>
      </c>
      <c r="F253" s="6">
        <v>14659</v>
      </c>
      <c r="G253" s="27">
        <v>7</v>
      </c>
      <c r="I253" s="55">
        <v>412133</v>
      </c>
      <c r="J253" s="6">
        <v>2</v>
      </c>
      <c r="K253" s="6">
        <v>1</v>
      </c>
      <c r="L253" s="6">
        <v>920</v>
      </c>
      <c r="M253" s="6">
        <v>4400</v>
      </c>
      <c r="N253" s="27">
        <v>7</v>
      </c>
      <c r="P253" s="26">
        <v>500000</v>
      </c>
      <c r="Q253" s="57">
        <v>3</v>
      </c>
      <c r="R253" s="6">
        <v>1</v>
      </c>
      <c r="S253" s="6">
        <v>1800</v>
      </c>
      <c r="T253" s="6">
        <v>7199</v>
      </c>
      <c r="U253" s="27">
        <v>7</v>
      </c>
      <c r="W253" s="38">
        <v>260000</v>
      </c>
      <c r="X253" s="34">
        <v>3</v>
      </c>
      <c r="Y253" s="59">
        <v>2</v>
      </c>
      <c r="Z253" s="34">
        <v>1920</v>
      </c>
      <c r="AA253" s="34">
        <v>7415</v>
      </c>
      <c r="AB253" s="39">
        <v>7</v>
      </c>
      <c r="AD253" s="38">
        <v>500000</v>
      </c>
      <c r="AE253" s="34">
        <v>4</v>
      </c>
      <c r="AF253" s="34">
        <v>2</v>
      </c>
      <c r="AG253" s="34">
        <v>2260</v>
      </c>
      <c r="AH253" s="34">
        <v>7209</v>
      </c>
      <c r="AI253" s="62">
        <v>7</v>
      </c>
      <c r="AK253" s="38">
        <v>260000</v>
      </c>
      <c r="AL253" s="34">
        <v>3</v>
      </c>
      <c r="AM253" s="34">
        <v>1</v>
      </c>
      <c r="AN253" s="59">
        <v>1690</v>
      </c>
      <c r="AO253" s="34">
        <v>13184</v>
      </c>
      <c r="AP253" s="39">
        <v>7</v>
      </c>
      <c r="AS253" s="38">
        <v>445000</v>
      </c>
      <c r="AT253" s="34">
        <v>3</v>
      </c>
      <c r="AU253" s="34">
        <v>2</v>
      </c>
      <c r="AV253" s="34">
        <v>1860</v>
      </c>
      <c r="AW253" s="59">
        <v>7200</v>
      </c>
      <c r="AX253" s="39">
        <v>7</v>
      </c>
      <c r="BN253" s="38">
        <v>450000</v>
      </c>
      <c r="BO253" s="34">
        <v>3</v>
      </c>
      <c r="BP253" s="59">
        <v>1</v>
      </c>
      <c r="BQ253" s="34">
        <v>1350</v>
      </c>
      <c r="BR253" s="34">
        <v>7200</v>
      </c>
      <c r="BS253" s="39">
        <v>7</v>
      </c>
      <c r="BU253" s="38">
        <v>450000</v>
      </c>
      <c r="BV253" s="34">
        <v>3</v>
      </c>
      <c r="BW253" s="59">
        <v>1</v>
      </c>
      <c r="BX253" s="34">
        <v>1350</v>
      </c>
      <c r="BY253" s="34">
        <v>7200</v>
      </c>
      <c r="BZ253" s="39">
        <v>7</v>
      </c>
      <c r="CJ253" s="5"/>
      <c r="CK253" s="6"/>
      <c r="CL253" s="6"/>
      <c r="CM253" s="139" t="s">
        <v>102</v>
      </c>
      <c r="CN253" s="139">
        <v>689000</v>
      </c>
      <c r="CO253" s="83"/>
      <c r="CP253" s="83"/>
      <c r="CQ253" s="83"/>
      <c r="CR253" s="6"/>
      <c r="CS253" s="139" t="s">
        <v>102</v>
      </c>
      <c r="CT253" s="139">
        <v>2800</v>
      </c>
      <c r="CU253" s="6"/>
      <c r="CV253" s="6"/>
      <c r="CW253" s="6"/>
      <c r="CX253" s="6"/>
      <c r="CY253" s="6"/>
      <c r="CZ253" s="7"/>
      <c r="FJ253" s="100"/>
      <c r="FK253" s="89"/>
      <c r="FL253" s="89">
        <v>920</v>
      </c>
      <c r="FM253" s="89">
        <v>412133</v>
      </c>
      <c r="FN253" s="145">
        <f t="shared" si="30"/>
        <v>-958.56</v>
      </c>
      <c r="FO253" s="145">
        <f t="shared" si="31"/>
        <v>918837.27359999984</v>
      </c>
      <c r="FP253" s="89">
        <f t="shared" si="27"/>
        <v>-43849.900000000023</v>
      </c>
      <c r="FQ253" s="89">
        <f t="shared" si="28"/>
        <v>1922813730.0100021</v>
      </c>
      <c r="FR253" s="89">
        <f t="shared" si="29"/>
        <v>42032760.144000024</v>
      </c>
      <c r="FS253" s="89"/>
      <c r="FT253" s="89"/>
      <c r="FU253" s="89"/>
      <c r="FV253" s="139"/>
      <c r="FW253" s="139"/>
      <c r="FX253" s="139"/>
      <c r="FY253" s="139"/>
      <c r="GA253" s="139"/>
      <c r="GB253" s="139"/>
      <c r="GS253" s="139">
        <v>228</v>
      </c>
      <c r="GT253" s="139">
        <v>579145.93852746056</v>
      </c>
      <c r="GU253" s="139">
        <v>153354.06147253944</v>
      </c>
      <c r="GV253" s="139">
        <v>1.0524689998495522</v>
      </c>
      <c r="HM253" s="139">
        <v>228</v>
      </c>
      <c r="HN253" s="139">
        <v>438292.27113980229</v>
      </c>
      <c r="HO253" s="139">
        <v>360707.72886019771</v>
      </c>
      <c r="HP253" s="139">
        <v>2.687040869473972</v>
      </c>
      <c r="HW253" s="139">
        <v>228</v>
      </c>
      <c r="HX253" s="139">
        <v>551698.0601740398</v>
      </c>
      <c r="HY253" s="139">
        <v>303301.9398259602</v>
      </c>
      <c r="HZ253" s="139">
        <v>1.810550038168216</v>
      </c>
      <c r="JK253" s="139">
        <v>228</v>
      </c>
      <c r="JL253" s="139">
        <v>416836.92174485326</v>
      </c>
      <c r="JM253" s="139">
        <v>382163.07825514674</v>
      </c>
      <c r="JN253" s="139">
        <v>2.793701783137061</v>
      </c>
    </row>
    <row r="254" spans="2:274">
      <c r="B254" s="26">
        <v>851000</v>
      </c>
      <c r="C254" s="6">
        <v>3</v>
      </c>
      <c r="D254" s="6">
        <v>2</v>
      </c>
      <c r="E254" s="6">
        <v>2660</v>
      </c>
      <c r="F254" s="6">
        <v>10350</v>
      </c>
      <c r="G254" s="27">
        <v>8</v>
      </c>
      <c r="I254" s="55">
        <v>414250</v>
      </c>
      <c r="J254" s="6">
        <v>4</v>
      </c>
      <c r="K254" s="6">
        <v>1</v>
      </c>
      <c r="L254" s="6">
        <v>1640</v>
      </c>
      <c r="M254" s="6">
        <v>13566</v>
      </c>
      <c r="N254" s="27">
        <v>7</v>
      </c>
      <c r="P254" s="26">
        <v>500000</v>
      </c>
      <c r="Q254" s="57">
        <v>3</v>
      </c>
      <c r="R254" s="6">
        <v>2</v>
      </c>
      <c r="S254" s="6">
        <v>2990</v>
      </c>
      <c r="T254" s="6">
        <v>216057</v>
      </c>
      <c r="U254" s="27">
        <v>9</v>
      </c>
      <c r="W254" s="38">
        <v>260000</v>
      </c>
      <c r="X254" s="34">
        <v>4</v>
      </c>
      <c r="Y254" s="59">
        <v>2</v>
      </c>
      <c r="Z254" s="34">
        <v>2050</v>
      </c>
      <c r="AA254" s="34">
        <v>12500</v>
      </c>
      <c r="AB254" s="39">
        <v>7</v>
      </c>
      <c r="AD254" s="38">
        <v>503000</v>
      </c>
      <c r="AE254" s="34">
        <v>3</v>
      </c>
      <c r="AF254" s="34">
        <v>1</v>
      </c>
      <c r="AG254" s="34">
        <v>2070</v>
      </c>
      <c r="AH254" s="34">
        <v>9827</v>
      </c>
      <c r="AI254" s="62">
        <v>7</v>
      </c>
      <c r="AK254" s="38">
        <v>268000</v>
      </c>
      <c r="AL254" s="34">
        <v>3</v>
      </c>
      <c r="AM254" s="34">
        <v>2</v>
      </c>
      <c r="AN254" s="59">
        <v>1700</v>
      </c>
      <c r="AO254" s="34">
        <v>2250</v>
      </c>
      <c r="AP254" s="39">
        <v>7</v>
      </c>
      <c r="AS254" s="38">
        <v>450000</v>
      </c>
      <c r="AT254" s="34">
        <v>3</v>
      </c>
      <c r="AU254" s="34">
        <v>1</v>
      </c>
      <c r="AV254" s="34">
        <v>1350</v>
      </c>
      <c r="AW254" s="59">
        <v>7200</v>
      </c>
      <c r="AX254" s="39">
        <v>7</v>
      </c>
      <c r="BN254" s="38">
        <v>450500</v>
      </c>
      <c r="BO254" s="34">
        <v>2</v>
      </c>
      <c r="BP254" s="59">
        <v>1</v>
      </c>
      <c r="BQ254" s="34">
        <v>1330</v>
      </c>
      <c r="BR254" s="34">
        <v>3698</v>
      </c>
      <c r="BS254" s="39">
        <v>7</v>
      </c>
      <c r="BU254" s="38">
        <v>450500</v>
      </c>
      <c r="BV254" s="34">
        <v>2</v>
      </c>
      <c r="BW254" s="59">
        <v>1</v>
      </c>
      <c r="BX254" s="34">
        <v>1330</v>
      </c>
      <c r="BY254" s="34">
        <v>3698</v>
      </c>
      <c r="BZ254" s="39">
        <v>7</v>
      </c>
      <c r="CJ254" s="5"/>
      <c r="CK254" s="6"/>
      <c r="CL254" s="6"/>
      <c r="CM254" s="139" t="s">
        <v>103</v>
      </c>
      <c r="CN254" s="139">
        <v>620000</v>
      </c>
      <c r="CO254" s="83"/>
      <c r="CP254" s="83"/>
      <c r="CQ254" s="83"/>
      <c r="CR254" s="6"/>
      <c r="CS254" s="139" t="s">
        <v>103</v>
      </c>
      <c r="CT254" s="139">
        <v>2800</v>
      </c>
      <c r="CU254" s="6"/>
      <c r="CV254" s="6"/>
      <c r="CW254" s="6"/>
      <c r="CX254" s="6"/>
      <c r="CY254" s="6"/>
      <c r="CZ254" s="7"/>
      <c r="FJ254" s="100"/>
      <c r="FK254" s="89"/>
      <c r="FL254" s="89">
        <v>1640</v>
      </c>
      <c r="FM254" s="89">
        <v>414250</v>
      </c>
      <c r="FN254" s="145">
        <f t="shared" si="30"/>
        <v>-238.55999999999995</v>
      </c>
      <c r="FO254" s="145">
        <f t="shared" si="31"/>
        <v>56910.873599999977</v>
      </c>
      <c r="FP254" s="89">
        <f t="shared" si="27"/>
        <v>-41732.900000000023</v>
      </c>
      <c r="FQ254" s="89">
        <f t="shared" si="28"/>
        <v>1741634942.410002</v>
      </c>
      <c r="FR254" s="89">
        <f t="shared" si="29"/>
        <v>9955800.6240000036</v>
      </c>
      <c r="FS254" s="89"/>
      <c r="FT254" s="89"/>
      <c r="FU254" s="89"/>
      <c r="FV254" s="139"/>
      <c r="FW254" s="139"/>
      <c r="FX254" s="139"/>
      <c r="FY254" s="139"/>
      <c r="GA254" s="139"/>
      <c r="GB254" s="139"/>
      <c r="GS254" s="139">
        <v>229</v>
      </c>
      <c r="GT254" s="139">
        <v>518061.08022471593</v>
      </c>
      <c r="GU254" s="139">
        <v>214938.91977528407</v>
      </c>
      <c r="GV254" s="139">
        <v>1.4751259128871792</v>
      </c>
      <c r="HM254" s="139">
        <v>229</v>
      </c>
      <c r="HN254" s="139">
        <v>457649.08647494682</v>
      </c>
      <c r="HO254" s="139">
        <v>357350.91352505318</v>
      </c>
      <c r="HP254" s="139">
        <v>2.6620347515698386</v>
      </c>
      <c r="HW254" s="139">
        <v>229</v>
      </c>
      <c r="HX254" s="139">
        <v>815073.56070204265</v>
      </c>
      <c r="HY254" s="139">
        <v>69926.439297957346</v>
      </c>
      <c r="HZ254" s="139">
        <v>0.41742336831914889</v>
      </c>
      <c r="JK254" s="139">
        <v>229</v>
      </c>
      <c r="JL254" s="139">
        <v>484400.22595367959</v>
      </c>
      <c r="JM254" s="139">
        <v>315599.77404632041</v>
      </c>
      <c r="JN254" s="139">
        <v>2.3071084091546061</v>
      </c>
    </row>
    <row r="255" spans="2:274">
      <c r="B255" s="26">
        <v>306000</v>
      </c>
      <c r="C255" s="6">
        <v>3</v>
      </c>
      <c r="D255" s="6">
        <v>2</v>
      </c>
      <c r="E255" s="6">
        <v>1870</v>
      </c>
      <c r="F255" s="6">
        <v>5874</v>
      </c>
      <c r="G255" s="27">
        <v>7</v>
      </c>
      <c r="I255" s="55">
        <v>415000</v>
      </c>
      <c r="J255" s="6">
        <v>3</v>
      </c>
      <c r="K255" s="6">
        <v>2</v>
      </c>
      <c r="L255" s="6">
        <v>2600</v>
      </c>
      <c r="M255" s="6">
        <v>64626</v>
      </c>
      <c r="N255" s="27">
        <v>8</v>
      </c>
      <c r="P255" s="26">
        <v>503000</v>
      </c>
      <c r="Q255" s="57">
        <v>3</v>
      </c>
      <c r="R255" s="6">
        <v>2</v>
      </c>
      <c r="S255" s="6">
        <v>2190</v>
      </c>
      <c r="T255" s="6">
        <v>4882</v>
      </c>
      <c r="U255" s="27">
        <v>9</v>
      </c>
      <c r="W255" s="38">
        <v>264500</v>
      </c>
      <c r="X255" s="34">
        <v>3</v>
      </c>
      <c r="Y255" s="59">
        <v>2</v>
      </c>
      <c r="Z255" s="34">
        <v>1370</v>
      </c>
      <c r="AA255" s="34">
        <v>7087</v>
      </c>
      <c r="AB255" s="39">
        <v>7</v>
      </c>
      <c r="AD255" s="38">
        <v>505000</v>
      </c>
      <c r="AE255" s="34">
        <v>4</v>
      </c>
      <c r="AF255" s="34">
        <v>1</v>
      </c>
      <c r="AG255" s="34">
        <v>1480</v>
      </c>
      <c r="AH255" s="34">
        <v>12675</v>
      </c>
      <c r="AI255" s="62">
        <v>7</v>
      </c>
      <c r="AK255" s="38">
        <v>247500</v>
      </c>
      <c r="AL255" s="34">
        <v>4</v>
      </c>
      <c r="AM255" s="34">
        <v>2</v>
      </c>
      <c r="AN255" s="59">
        <v>1710</v>
      </c>
      <c r="AO255" s="34">
        <v>5200</v>
      </c>
      <c r="AP255" s="39">
        <v>7</v>
      </c>
      <c r="AS255" s="38">
        <v>512500</v>
      </c>
      <c r="AT255" s="34">
        <v>3</v>
      </c>
      <c r="AU255" s="34">
        <v>1</v>
      </c>
      <c r="AV255" s="34">
        <v>1610</v>
      </c>
      <c r="AW255" s="59">
        <v>7200</v>
      </c>
      <c r="AX255" s="39">
        <v>7</v>
      </c>
      <c r="BN255" s="38">
        <v>451000</v>
      </c>
      <c r="BO255" s="34">
        <v>3</v>
      </c>
      <c r="BP255" s="59">
        <v>1</v>
      </c>
      <c r="BQ255" s="34">
        <v>1560</v>
      </c>
      <c r="BR255" s="34">
        <v>4049</v>
      </c>
      <c r="BS255" s="39">
        <v>7</v>
      </c>
      <c r="BU255" s="38">
        <v>451000</v>
      </c>
      <c r="BV255" s="34">
        <v>3</v>
      </c>
      <c r="BW255" s="59">
        <v>1</v>
      </c>
      <c r="BX255" s="34">
        <v>1560</v>
      </c>
      <c r="BY255" s="34">
        <v>4049</v>
      </c>
      <c r="BZ255" s="39">
        <v>7</v>
      </c>
      <c r="CJ255" s="5"/>
      <c r="CK255" s="6"/>
      <c r="CL255" s="6"/>
      <c r="CM255" s="139" t="s">
        <v>104</v>
      </c>
      <c r="CN255" s="139">
        <v>150133.28978485844</v>
      </c>
      <c r="CO255" s="142" t="s">
        <v>99</v>
      </c>
      <c r="CP255" s="143" t="s">
        <v>139</v>
      </c>
      <c r="CQ255" s="143" t="s">
        <v>140</v>
      </c>
      <c r="CR255" s="6"/>
      <c r="CS255" s="139" t="s">
        <v>104</v>
      </c>
      <c r="CT255" s="139">
        <v>737.43275308319801</v>
      </c>
      <c r="CU255" s="6"/>
      <c r="CV255" s="6"/>
      <c r="CW255" s="6"/>
      <c r="CX255" s="6"/>
      <c r="CY255" s="6"/>
      <c r="CZ255" s="7"/>
      <c r="FJ255" s="100"/>
      <c r="FK255" s="89"/>
      <c r="FL255" s="89">
        <v>2600</v>
      </c>
      <c r="FM255" s="89">
        <v>415000</v>
      </c>
      <c r="FN255" s="145">
        <f t="shared" si="30"/>
        <v>721.44</v>
      </c>
      <c r="FO255" s="145">
        <f t="shared" si="31"/>
        <v>520475.6736000001</v>
      </c>
      <c r="FP255" s="89">
        <f t="shared" si="27"/>
        <v>-40982.900000000023</v>
      </c>
      <c r="FQ255" s="89">
        <f t="shared" si="28"/>
        <v>1679598092.410002</v>
      </c>
      <c r="FR255" s="89">
        <f t="shared" si="29"/>
        <v>-29566703.376000021</v>
      </c>
      <c r="FS255" s="89"/>
      <c r="FT255" s="89"/>
      <c r="FU255" s="89"/>
      <c r="FV255" s="139"/>
      <c r="FW255" s="139"/>
      <c r="FX255" s="139"/>
      <c r="FY255" s="139"/>
      <c r="GA255" s="139"/>
      <c r="GB255" s="139"/>
      <c r="GS255" s="139">
        <v>230</v>
      </c>
      <c r="GT255" s="139">
        <v>439241.90822117444</v>
      </c>
      <c r="GU255" s="139">
        <v>310758.09177882556</v>
      </c>
      <c r="GV255" s="139">
        <v>2.132732937811249</v>
      </c>
      <c r="HM255" s="139">
        <v>230</v>
      </c>
      <c r="HN255" s="139">
        <v>673552.02675155853</v>
      </c>
      <c r="HO255" s="139">
        <v>221447.97324844147</v>
      </c>
      <c r="HP255" s="139">
        <v>1.6496451475021354</v>
      </c>
      <c r="HW255" s="139">
        <v>230</v>
      </c>
      <c r="HX255" s="139">
        <v>527159.97006273502</v>
      </c>
      <c r="HY255" s="139">
        <v>363840.02993726498</v>
      </c>
      <c r="HZ255" s="139">
        <v>2.1719299931548153</v>
      </c>
      <c r="JK255" s="139">
        <v>230</v>
      </c>
      <c r="JL255" s="139">
        <v>471732.10641452466</v>
      </c>
      <c r="JM255" s="139">
        <v>419267.89358547534</v>
      </c>
      <c r="JN255" s="139">
        <v>3.0649466904802636</v>
      </c>
    </row>
    <row r="256" spans="2:274">
      <c r="B256" s="26">
        <v>394950</v>
      </c>
      <c r="C256" s="6">
        <v>3</v>
      </c>
      <c r="D256" s="6">
        <v>2</v>
      </c>
      <c r="E256" s="6">
        <v>2050</v>
      </c>
      <c r="F256" s="6">
        <v>8172</v>
      </c>
      <c r="G256" s="27">
        <v>8</v>
      </c>
      <c r="I256" s="55">
        <v>415000</v>
      </c>
      <c r="J256" s="6">
        <v>3</v>
      </c>
      <c r="K256" s="6">
        <v>2</v>
      </c>
      <c r="L256" s="6">
        <v>1620</v>
      </c>
      <c r="M256" s="6">
        <v>998</v>
      </c>
      <c r="N256" s="27">
        <v>8</v>
      </c>
      <c r="P256" s="26">
        <v>503000</v>
      </c>
      <c r="Q256" s="57">
        <v>3</v>
      </c>
      <c r="R256" s="6">
        <v>1</v>
      </c>
      <c r="S256" s="6">
        <v>2070</v>
      </c>
      <c r="T256" s="6">
        <v>9827</v>
      </c>
      <c r="U256" s="27">
        <v>7</v>
      </c>
      <c r="W256" s="38">
        <v>265000</v>
      </c>
      <c r="X256" s="34">
        <v>2</v>
      </c>
      <c r="Y256" s="59">
        <v>2</v>
      </c>
      <c r="Z256" s="34">
        <v>1650</v>
      </c>
      <c r="AA256" s="34">
        <v>8975</v>
      </c>
      <c r="AB256" s="39">
        <v>6</v>
      </c>
      <c r="AD256" s="38">
        <v>512031</v>
      </c>
      <c r="AE256" s="34">
        <v>3</v>
      </c>
      <c r="AF256" s="34">
        <v>1</v>
      </c>
      <c r="AG256" s="34">
        <v>1540</v>
      </c>
      <c r="AH256" s="34">
        <v>3000</v>
      </c>
      <c r="AI256" s="62">
        <v>7</v>
      </c>
      <c r="AK256" s="38">
        <v>255000</v>
      </c>
      <c r="AL256" s="34">
        <v>3</v>
      </c>
      <c r="AM256" s="34">
        <v>1</v>
      </c>
      <c r="AN256" s="59">
        <v>1710</v>
      </c>
      <c r="AO256" s="34">
        <v>12000</v>
      </c>
      <c r="AP256" s="39">
        <v>7</v>
      </c>
      <c r="AS256" s="38">
        <v>691500</v>
      </c>
      <c r="AT256" s="34">
        <v>4</v>
      </c>
      <c r="AU256" s="34">
        <v>2</v>
      </c>
      <c r="AV256" s="34">
        <v>2600</v>
      </c>
      <c r="AW256" s="59">
        <v>7200</v>
      </c>
      <c r="AX256" s="39">
        <v>7</v>
      </c>
      <c r="BN256" s="38">
        <v>453500</v>
      </c>
      <c r="BO256" s="34">
        <v>4</v>
      </c>
      <c r="BP256" s="59">
        <v>1</v>
      </c>
      <c r="BQ256" s="34">
        <v>2000</v>
      </c>
      <c r="BR256" s="34">
        <v>6032</v>
      </c>
      <c r="BS256" s="39">
        <v>7</v>
      </c>
      <c r="BU256" s="38">
        <v>453500</v>
      </c>
      <c r="BV256" s="34">
        <v>4</v>
      </c>
      <c r="BW256" s="59">
        <v>1</v>
      </c>
      <c r="BX256" s="34">
        <v>2000</v>
      </c>
      <c r="BY256" s="34">
        <v>6032</v>
      </c>
      <c r="BZ256" s="39">
        <v>7</v>
      </c>
      <c r="CJ256" s="5"/>
      <c r="CK256" s="6"/>
      <c r="CL256" s="6"/>
      <c r="CM256" s="139" t="s">
        <v>105</v>
      </c>
      <c r="CN256" s="139">
        <v>22540004701.624275</v>
      </c>
      <c r="CO256" s="142">
        <v>40586.713486827924</v>
      </c>
      <c r="CP256" s="83">
        <f>SUM(CN251-CO256)</f>
        <v>645757.21378589934</v>
      </c>
      <c r="CQ256" s="83">
        <f>SUM(CN251+CN264)</f>
        <v>726930.64075955516</v>
      </c>
      <c r="CR256" s="6"/>
      <c r="CS256" s="139" t="s">
        <v>105</v>
      </c>
      <c r="CT256" s="139">
        <v>543807.06531986489</v>
      </c>
      <c r="CU256" s="6"/>
      <c r="CV256" s="6"/>
      <c r="CW256" s="6"/>
      <c r="CX256" s="6"/>
      <c r="CY256" s="6"/>
      <c r="CZ256" s="7"/>
      <c r="FJ256" s="100"/>
      <c r="FK256" s="89"/>
      <c r="FL256" s="89">
        <v>1620</v>
      </c>
      <c r="FM256" s="89">
        <v>415000</v>
      </c>
      <c r="FN256" s="145">
        <f t="shared" si="30"/>
        <v>-258.55999999999995</v>
      </c>
      <c r="FO256" s="145">
        <f t="shared" si="31"/>
        <v>66853.273599999971</v>
      </c>
      <c r="FP256" s="89">
        <f t="shared" si="27"/>
        <v>-40982.900000000023</v>
      </c>
      <c r="FQ256" s="89">
        <f t="shared" si="28"/>
        <v>1679598092.410002</v>
      </c>
      <c r="FR256" s="89">
        <f t="shared" si="29"/>
        <v>10596538.624000004</v>
      </c>
      <c r="FS256" s="89"/>
      <c r="FT256" s="89"/>
      <c r="FU256" s="89"/>
      <c r="FV256" s="139"/>
      <c r="FW256" s="139"/>
      <c r="FX256" s="139"/>
      <c r="FY256" s="139"/>
      <c r="GA256" s="139"/>
      <c r="GB256" s="139"/>
      <c r="GS256" s="139">
        <v>231</v>
      </c>
      <c r="GT256" s="139">
        <v>569293.5420270178</v>
      </c>
      <c r="GU256" s="139">
        <v>183594.4579729822</v>
      </c>
      <c r="GV256" s="139">
        <v>1.2600088560115883</v>
      </c>
      <c r="HM256" s="139">
        <v>231</v>
      </c>
      <c r="HN256" s="139">
        <v>490406.77396519133</v>
      </c>
      <c r="HO256" s="139">
        <v>409593.22603480867</v>
      </c>
      <c r="HP256" s="139">
        <v>3.05120642048063</v>
      </c>
      <c r="HW256" s="139">
        <v>231</v>
      </c>
      <c r="HX256" s="139">
        <v>728372.308975433</v>
      </c>
      <c r="HY256" s="139">
        <v>167627.691024567</v>
      </c>
      <c r="HZ256" s="139">
        <v>1.0006474820330269</v>
      </c>
      <c r="JK256" s="139">
        <v>231</v>
      </c>
      <c r="JL256" s="139">
        <v>454841.2803623181</v>
      </c>
      <c r="JM256" s="139">
        <v>458158.7196376819</v>
      </c>
      <c r="JN256" s="139">
        <v>3.3492477553183071</v>
      </c>
    </row>
    <row r="257" spans="2:274" ht="16" thickBot="1">
      <c r="B257" s="26">
        <v>499950</v>
      </c>
      <c r="C257" s="6">
        <v>3</v>
      </c>
      <c r="D257" s="6">
        <v>1</v>
      </c>
      <c r="E257" s="6">
        <v>2060</v>
      </c>
      <c r="F257" s="6">
        <v>3500</v>
      </c>
      <c r="G257" s="27">
        <v>7</v>
      </c>
      <c r="I257" s="55">
        <v>419000</v>
      </c>
      <c r="J257" s="6">
        <v>2</v>
      </c>
      <c r="K257" s="6">
        <v>1</v>
      </c>
      <c r="L257" s="6">
        <v>1510</v>
      </c>
      <c r="M257" s="6">
        <v>4980</v>
      </c>
      <c r="N257" s="27">
        <v>8</v>
      </c>
      <c r="P257" s="26">
        <v>510000</v>
      </c>
      <c r="Q257" s="57">
        <v>3</v>
      </c>
      <c r="R257" s="6">
        <v>1</v>
      </c>
      <c r="S257" s="6">
        <v>2060</v>
      </c>
      <c r="T257" s="6">
        <v>58341</v>
      </c>
      <c r="U257" s="27">
        <v>8</v>
      </c>
      <c r="W257" s="38">
        <v>268000</v>
      </c>
      <c r="X257" s="34">
        <v>3</v>
      </c>
      <c r="Y257" s="59">
        <v>2</v>
      </c>
      <c r="Z257" s="34">
        <v>1700</v>
      </c>
      <c r="AA257" s="34">
        <v>2250</v>
      </c>
      <c r="AB257" s="39">
        <v>7</v>
      </c>
      <c r="AD257" s="38">
        <v>512500</v>
      </c>
      <c r="AE257" s="34">
        <v>3</v>
      </c>
      <c r="AF257" s="34">
        <v>1</v>
      </c>
      <c r="AG257" s="34">
        <v>1610</v>
      </c>
      <c r="AH257" s="34">
        <v>7200</v>
      </c>
      <c r="AI257" s="62">
        <v>7</v>
      </c>
      <c r="AK257" s="38">
        <v>273148</v>
      </c>
      <c r="AL257" s="34">
        <v>3</v>
      </c>
      <c r="AM257" s="34">
        <v>1</v>
      </c>
      <c r="AN257" s="59">
        <v>1710</v>
      </c>
      <c r="AO257" s="34">
        <v>7210</v>
      </c>
      <c r="AP257" s="39">
        <v>7</v>
      </c>
      <c r="AS257" s="38">
        <v>379260</v>
      </c>
      <c r="AT257" s="34">
        <v>3</v>
      </c>
      <c r="AU257" s="34">
        <v>2</v>
      </c>
      <c r="AV257" s="34">
        <v>1730</v>
      </c>
      <c r="AW257" s="59">
        <v>7202</v>
      </c>
      <c r="AX257" s="39">
        <v>7</v>
      </c>
      <c r="BN257" s="38">
        <v>455000</v>
      </c>
      <c r="BO257" s="34">
        <v>2</v>
      </c>
      <c r="BP257" s="59">
        <v>1</v>
      </c>
      <c r="BQ257" s="34">
        <v>1200</v>
      </c>
      <c r="BR257" s="34">
        <v>1259</v>
      </c>
      <c r="BS257" s="39">
        <v>8</v>
      </c>
      <c r="BU257" s="38">
        <v>455000</v>
      </c>
      <c r="BV257" s="34">
        <v>2</v>
      </c>
      <c r="BW257" s="59">
        <v>1</v>
      </c>
      <c r="BX257" s="34">
        <v>1200</v>
      </c>
      <c r="BY257" s="34">
        <v>1259</v>
      </c>
      <c r="BZ257" s="39">
        <v>8</v>
      </c>
      <c r="CJ257" s="5"/>
      <c r="CK257" s="6"/>
      <c r="CL257" s="6"/>
      <c r="CM257" s="139" t="s">
        <v>106</v>
      </c>
      <c r="CN257" s="139">
        <v>-0.2181650703584177</v>
      </c>
      <c r="CO257" s="83"/>
      <c r="CP257" s="83"/>
      <c r="CQ257" s="83"/>
      <c r="CR257" s="6"/>
      <c r="CS257" s="139" t="s">
        <v>106</v>
      </c>
      <c r="CT257" s="139">
        <v>2.2094378185063488</v>
      </c>
      <c r="CU257" s="139" t="s">
        <v>99</v>
      </c>
      <c r="CV257" s="96" t="s">
        <v>139</v>
      </c>
      <c r="CW257" s="96" t="s">
        <v>140</v>
      </c>
      <c r="CX257" s="6"/>
      <c r="CY257" s="6"/>
      <c r="CZ257" s="7"/>
      <c r="FJ257" s="100"/>
      <c r="FK257" s="89"/>
      <c r="FL257" s="89">
        <v>1510</v>
      </c>
      <c r="FM257" s="89">
        <v>419000</v>
      </c>
      <c r="FN257" s="145">
        <f t="shared" si="30"/>
        <v>-368.55999999999995</v>
      </c>
      <c r="FO257" s="145">
        <f t="shared" si="31"/>
        <v>135836.47359999997</v>
      </c>
      <c r="FP257" s="89">
        <f t="shared" si="27"/>
        <v>-36982.900000000023</v>
      </c>
      <c r="FQ257" s="89">
        <f t="shared" si="28"/>
        <v>1367734892.4100018</v>
      </c>
      <c r="FR257" s="89">
        <f t="shared" si="29"/>
        <v>13630417.624000007</v>
      </c>
      <c r="FS257" s="89"/>
      <c r="FT257" s="89"/>
      <c r="FU257" s="89"/>
      <c r="FV257" s="139"/>
      <c r="FW257" s="139"/>
      <c r="FX257" s="139"/>
      <c r="FY257" s="139"/>
      <c r="GA257" s="139"/>
      <c r="GB257" s="139"/>
      <c r="GS257" s="139">
        <v>232</v>
      </c>
      <c r="GT257" s="139">
        <v>703286.1344330383</v>
      </c>
      <c r="GU257" s="139">
        <v>56663.8655669617</v>
      </c>
      <c r="GV257" s="139">
        <v>0.38888413745434863</v>
      </c>
      <c r="HM257" s="139">
        <v>232</v>
      </c>
      <c r="HN257" s="139">
        <v>599102.73700100277</v>
      </c>
      <c r="HO257" s="139">
        <v>310897.26299899723</v>
      </c>
      <c r="HP257" s="139">
        <v>2.3159848959313085</v>
      </c>
      <c r="HW257" s="139">
        <v>232</v>
      </c>
      <c r="HX257" s="139">
        <v>550062.18749995274</v>
      </c>
      <c r="HY257" s="139">
        <v>347937.81250004726</v>
      </c>
      <c r="HZ257" s="139">
        <v>2.077002277214604</v>
      </c>
      <c r="JK257" s="146">
        <v>232</v>
      </c>
      <c r="JL257" s="146">
        <v>512903.49491677817</v>
      </c>
      <c r="JM257" s="146">
        <v>472096.50508322183</v>
      </c>
      <c r="JN257" s="146">
        <v>3.4511362376645534</v>
      </c>
    </row>
    <row r="258" spans="2:274" ht="16" thickBot="1">
      <c r="B258" s="26">
        <v>619000</v>
      </c>
      <c r="C258" s="6">
        <v>3</v>
      </c>
      <c r="D258" s="6">
        <v>2</v>
      </c>
      <c r="E258" s="6">
        <v>1990</v>
      </c>
      <c r="F258" s="6">
        <v>3000</v>
      </c>
      <c r="G258" s="27">
        <v>8</v>
      </c>
      <c r="I258" s="55">
        <v>419000</v>
      </c>
      <c r="J258" s="6">
        <v>4</v>
      </c>
      <c r="K258" s="6">
        <v>1</v>
      </c>
      <c r="L258" s="6">
        <v>2150</v>
      </c>
      <c r="M258" s="6">
        <v>23568</v>
      </c>
      <c r="N258" s="27">
        <v>7</v>
      </c>
      <c r="P258" s="26">
        <v>512031</v>
      </c>
      <c r="Q258" s="57">
        <v>3</v>
      </c>
      <c r="R258" s="6">
        <v>1</v>
      </c>
      <c r="S258" s="6">
        <v>1540</v>
      </c>
      <c r="T258" s="6">
        <v>3000</v>
      </c>
      <c r="U258" s="27">
        <v>7</v>
      </c>
      <c r="W258" s="38">
        <v>268500</v>
      </c>
      <c r="X258" s="34">
        <v>4</v>
      </c>
      <c r="Y258" s="59">
        <v>2</v>
      </c>
      <c r="Z258" s="34">
        <v>2100</v>
      </c>
      <c r="AA258" s="34">
        <v>4237</v>
      </c>
      <c r="AB258" s="39">
        <v>8</v>
      </c>
      <c r="AD258" s="38">
        <v>514000</v>
      </c>
      <c r="AE258" s="34">
        <v>3</v>
      </c>
      <c r="AF258" s="34">
        <v>1</v>
      </c>
      <c r="AG258" s="34">
        <v>1610</v>
      </c>
      <c r="AH258" s="34">
        <v>9964</v>
      </c>
      <c r="AI258" s="62">
        <v>7</v>
      </c>
      <c r="AK258" s="38">
        <v>522500</v>
      </c>
      <c r="AL258" s="34">
        <v>3</v>
      </c>
      <c r="AM258" s="34">
        <v>1</v>
      </c>
      <c r="AN258" s="59">
        <v>1710</v>
      </c>
      <c r="AO258" s="34">
        <v>9707</v>
      </c>
      <c r="AP258" s="39">
        <v>8</v>
      </c>
      <c r="AS258" s="38">
        <v>329950</v>
      </c>
      <c r="AT258" s="34">
        <v>4</v>
      </c>
      <c r="AU258" s="34">
        <v>1</v>
      </c>
      <c r="AV258" s="34">
        <v>1740</v>
      </c>
      <c r="AW258" s="59">
        <v>7208</v>
      </c>
      <c r="AX258" s="39">
        <v>8</v>
      </c>
      <c r="BN258" s="38">
        <v>460000</v>
      </c>
      <c r="BO258" s="34">
        <v>2</v>
      </c>
      <c r="BP258" s="59">
        <v>1</v>
      </c>
      <c r="BQ258" s="34">
        <v>1430</v>
      </c>
      <c r="BR258" s="34">
        <v>12092</v>
      </c>
      <c r="BS258" s="39">
        <v>7</v>
      </c>
      <c r="BU258" s="38">
        <v>460000</v>
      </c>
      <c r="BV258" s="34">
        <v>2</v>
      </c>
      <c r="BW258" s="59">
        <v>1</v>
      </c>
      <c r="BX258" s="34">
        <v>1430</v>
      </c>
      <c r="BY258" s="34">
        <v>12092</v>
      </c>
      <c r="BZ258" s="39">
        <v>7</v>
      </c>
      <c r="CJ258" s="5"/>
      <c r="CK258" s="6"/>
      <c r="CL258" s="6"/>
      <c r="CM258" s="139" t="s">
        <v>107</v>
      </c>
      <c r="CN258" s="139">
        <v>-9.4417846118022133E-2</v>
      </c>
      <c r="CO258" s="83"/>
      <c r="CP258" s="83"/>
      <c r="CQ258" s="83"/>
      <c r="CR258" s="6"/>
      <c r="CS258" s="139" t="s">
        <v>107</v>
      </c>
      <c r="CT258" s="139">
        <v>0.57025325547669503</v>
      </c>
      <c r="CU258" s="141">
        <v>199.35599831376666</v>
      </c>
      <c r="CV258" s="68">
        <f>SUM(CT251-CU258)</f>
        <v>2609.4803653225972</v>
      </c>
      <c r="CW258" s="68">
        <f>SUM(CT251+CU258)</f>
        <v>3008.1923619501304</v>
      </c>
      <c r="CX258" s="6"/>
      <c r="CY258" s="6"/>
      <c r="CZ258" s="7"/>
      <c r="FJ258" s="100"/>
      <c r="FK258" s="89"/>
      <c r="FL258" s="89">
        <v>2150</v>
      </c>
      <c r="FM258" s="89">
        <v>419000</v>
      </c>
      <c r="FN258" s="145">
        <f t="shared" si="30"/>
        <v>271.44000000000005</v>
      </c>
      <c r="FO258" s="145">
        <f t="shared" si="31"/>
        <v>73679.673600000024</v>
      </c>
      <c r="FP258" s="89">
        <f t="shared" si="27"/>
        <v>-36982.900000000023</v>
      </c>
      <c r="FQ258" s="89">
        <f t="shared" si="28"/>
        <v>1367734892.4100018</v>
      </c>
      <c r="FR258" s="89">
        <f t="shared" si="29"/>
        <v>-10038638.376000008</v>
      </c>
      <c r="FS258" s="89"/>
      <c r="FT258" s="89"/>
      <c r="FU258" s="89"/>
      <c r="FV258" s="139"/>
      <c r="FW258" s="139"/>
      <c r="FX258" s="139"/>
      <c r="FY258" s="139"/>
      <c r="GA258" s="139"/>
      <c r="GB258" s="139"/>
      <c r="GS258" s="139">
        <v>233</v>
      </c>
      <c r="GT258" s="139">
        <v>360422.73621763295</v>
      </c>
      <c r="GU258" s="139">
        <v>402577.26378236705</v>
      </c>
      <c r="GV258" s="139">
        <v>2.762887960753929</v>
      </c>
      <c r="HM258" s="146">
        <v>233</v>
      </c>
      <c r="HN258" s="146">
        <v>491895.75976020249</v>
      </c>
      <c r="HO258" s="146">
        <v>421104.24023979751</v>
      </c>
      <c r="HP258" s="146">
        <v>3.1369560818910966</v>
      </c>
      <c r="HW258" s="139">
        <v>233</v>
      </c>
      <c r="HX258" s="139">
        <v>751274.52641265048</v>
      </c>
      <c r="HY258" s="139">
        <v>146725.47358734952</v>
      </c>
      <c r="HZ258" s="139">
        <v>0.87587244564364442</v>
      </c>
    </row>
    <row r="259" spans="2:274">
      <c r="B259" s="26">
        <v>273000</v>
      </c>
      <c r="C259" s="6">
        <v>3</v>
      </c>
      <c r="D259" s="6">
        <v>1</v>
      </c>
      <c r="E259" s="6">
        <v>1560</v>
      </c>
      <c r="F259" s="6">
        <v>7800</v>
      </c>
      <c r="G259" s="27">
        <v>7</v>
      </c>
      <c r="I259" s="55">
        <v>420000</v>
      </c>
      <c r="J259" s="6">
        <v>3</v>
      </c>
      <c r="K259" s="6">
        <v>1</v>
      </c>
      <c r="L259" s="6">
        <v>1130</v>
      </c>
      <c r="M259" s="6">
        <v>5413</v>
      </c>
      <c r="N259" s="27">
        <v>7</v>
      </c>
      <c r="P259" s="26">
        <v>512500</v>
      </c>
      <c r="Q259" s="57">
        <v>3</v>
      </c>
      <c r="R259" s="6">
        <v>2</v>
      </c>
      <c r="S259" s="6">
        <v>1900</v>
      </c>
      <c r="T259" s="6">
        <v>7604</v>
      </c>
      <c r="U259" s="27">
        <v>8</v>
      </c>
      <c r="W259" s="38">
        <v>269000</v>
      </c>
      <c r="X259" s="34">
        <v>3</v>
      </c>
      <c r="Y259" s="59">
        <v>2</v>
      </c>
      <c r="Z259" s="34">
        <v>1420</v>
      </c>
      <c r="AA259" s="34">
        <v>7297</v>
      </c>
      <c r="AB259" s="39">
        <v>7</v>
      </c>
      <c r="AD259" s="38">
        <v>518000</v>
      </c>
      <c r="AE259" s="34">
        <v>4</v>
      </c>
      <c r="AF259" s="34">
        <v>2</v>
      </c>
      <c r="AG259" s="34">
        <v>1740</v>
      </c>
      <c r="AH259" s="34">
        <v>7500</v>
      </c>
      <c r="AI259" s="62">
        <v>7</v>
      </c>
      <c r="AK259" s="38">
        <v>341000</v>
      </c>
      <c r="AL259" s="34">
        <v>3</v>
      </c>
      <c r="AM259" s="34">
        <v>1</v>
      </c>
      <c r="AN259" s="59">
        <v>1720</v>
      </c>
      <c r="AO259" s="34">
        <v>7119</v>
      </c>
      <c r="AP259" s="39">
        <v>7</v>
      </c>
      <c r="AS259" s="38">
        <v>295000</v>
      </c>
      <c r="AT259" s="34">
        <v>4</v>
      </c>
      <c r="AU259" s="34">
        <v>2</v>
      </c>
      <c r="AV259" s="34">
        <v>1677</v>
      </c>
      <c r="AW259" s="59">
        <v>7209</v>
      </c>
      <c r="AX259" s="39">
        <v>7</v>
      </c>
      <c r="BN259" s="38">
        <v>460000</v>
      </c>
      <c r="BO259" s="34">
        <v>2</v>
      </c>
      <c r="BP259" s="59">
        <v>1</v>
      </c>
      <c r="BQ259" s="34">
        <v>850</v>
      </c>
      <c r="BR259" s="34">
        <v>4650</v>
      </c>
      <c r="BS259" s="39">
        <v>7</v>
      </c>
      <c r="BU259" s="38">
        <v>460000</v>
      </c>
      <c r="BV259" s="34">
        <v>2</v>
      </c>
      <c r="BW259" s="59">
        <v>1</v>
      </c>
      <c r="BX259" s="34">
        <v>850</v>
      </c>
      <c r="BY259" s="34">
        <v>4650</v>
      </c>
      <c r="BZ259" s="39">
        <v>7</v>
      </c>
      <c r="CJ259" s="5"/>
      <c r="CK259" s="6"/>
      <c r="CL259" s="6"/>
      <c r="CM259" s="139" t="s">
        <v>108</v>
      </c>
      <c r="CN259" s="139">
        <v>665000</v>
      </c>
      <c r="CO259" s="83"/>
      <c r="CP259" s="83"/>
      <c r="CQ259" s="83"/>
      <c r="CR259" s="6"/>
      <c r="CS259" s="139" t="s">
        <v>108</v>
      </c>
      <c r="CT259" s="139">
        <v>4340</v>
      </c>
      <c r="CU259" s="6"/>
      <c r="CV259" s="6"/>
      <c r="CW259" s="6"/>
      <c r="CX259" s="6"/>
      <c r="CY259" s="6"/>
      <c r="CZ259" s="7"/>
      <c r="FJ259" s="100"/>
      <c r="FK259" s="89"/>
      <c r="FL259" s="89">
        <v>1130</v>
      </c>
      <c r="FM259" s="89">
        <v>420000</v>
      </c>
      <c r="FN259" s="145">
        <f t="shared" si="30"/>
        <v>-748.56</v>
      </c>
      <c r="FO259" s="145">
        <f t="shared" si="31"/>
        <v>560342.07359999989</v>
      </c>
      <c r="FP259" s="89">
        <f t="shared" si="27"/>
        <v>-35982.900000000023</v>
      </c>
      <c r="FQ259" s="89">
        <f t="shared" si="28"/>
        <v>1294769092.4100018</v>
      </c>
      <c r="FR259" s="89">
        <f t="shared" si="29"/>
        <v>26935359.624000017</v>
      </c>
      <c r="FS259" s="89"/>
      <c r="FT259" s="89"/>
      <c r="FU259" s="89"/>
      <c r="FV259" s="139"/>
      <c r="FW259" s="139"/>
      <c r="FX259" s="139"/>
      <c r="FY259" s="139"/>
      <c r="GA259" s="139"/>
      <c r="GB259" s="139"/>
      <c r="GS259" s="139">
        <v>234</v>
      </c>
      <c r="GT259" s="139">
        <v>721020.4481338351</v>
      </c>
      <c r="GU259" s="139">
        <v>43979.551866164897</v>
      </c>
      <c r="GV259" s="139">
        <v>0.30183168624264012</v>
      </c>
      <c r="HW259" s="139">
        <v>234</v>
      </c>
      <c r="HX259" s="139">
        <v>478083.78984012589</v>
      </c>
      <c r="HY259" s="139">
        <v>427916.21015987411</v>
      </c>
      <c r="HZ259" s="139">
        <v>2.5544304500074446</v>
      </c>
    </row>
    <row r="260" spans="2:274">
      <c r="B260" s="26">
        <v>313000</v>
      </c>
      <c r="C260" s="6">
        <v>3</v>
      </c>
      <c r="D260" s="6">
        <v>1</v>
      </c>
      <c r="E260" s="6">
        <v>1550</v>
      </c>
      <c r="F260" s="6">
        <v>7260</v>
      </c>
      <c r="G260" s="27">
        <v>6</v>
      </c>
      <c r="I260" s="55">
        <v>420000</v>
      </c>
      <c r="J260" s="6">
        <v>3</v>
      </c>
      <c r="K260" s="6">
        <v>2</v>
      </c>
      <c r="L260" s="6">
        <v>1620</v>
      </c>
      <c r="M260" s="6">
        <v>1075</v>
      </c>
      <c r="N260" s="27">
        <v>8</v>
      </c>
      <c r="P260" s="26">
        <v>512500</v>
      </c>
      <c r="Q260" s="57">
        <v>3</v>
      </c>
      <c r="R260" s="6">
        <v>1</v>
      </c>
      <c r="S260" s="6">
        <v>1610</v>
      </c>
      <c r="T260" s="6">
        <v>7200</v>
      </c>
      <c r="U260" s="27">
        <v>7</v>
      </c>
      <c r="W260" s="38">
        <v>269950</v>
      </c>
      <c r="X260" s="34">
        <v>3</v>
      </c>
      <c r="Y260" s="59">
        <v>2</v>
      </c>
      <c r="Z260" s="34">
        <v>1520</v>
      </c>
      <c r="AA260" s="34">
        <v>8720</v>
      </c>
      <c r="AB260" s="39">
        <v>7</v>
      </c>
      <c r="AD260" s="38">
        <v>519000</v>
      </c>
      <c r="AE260" s="34">
        <v>4</v>
      </c>
      <c r="AF260" s="34">
        <v>2</v>
      </c>
      <c r="AG260" s="34">
        <v>1950</v>
      </c>
      <c r="AH260" s="34">
        <v>2617</v>
      </c>
      <c r="AI260" s="62">
        <v>7</v>
      </c>
      <c r="AK260" s="38">
        <v>399950</v>
      </c>
      <c r="AL260" s="34">
        <v>3</v>
      </c>
      <c r="AM260" s="34">
        <v>1</v>
      </c>
      <c r="AN260" s="59">
        <v>1720</v>
      </c>
      <c r="AO260" s="34">
        <v>8910</v>
      </c>
      <c r="AP260" s="39">
        <v>7</v>
      </c>
      <c r="AS260" s="38">
        <v>500000</v>
      </c>
      <c r="AT260" s="34">
        <v>4</v>
      </c>
      <c r="AU260" s="34">
        <v>2</v>
      </c>
      <c r="AV260" s="34">
        <v>2260</v>
      </c>
      <c r="AW260" s="59">
        <v>7209</v>
      </c>
      <c r="AX260" s="39">
        <v>7</v>
      </c>
      <c r="BN260" s="38">
        <v>460000</v>
      </c>
      <c r="BO260" s="34">
        <v>3</v>
      </c>
      <c r="BP260" s="59">
        <v>1</v>
      </c>
      <c r="BQ260" s="34">
        <v>1670</v>
      </c>
      <c r="BR260" s="34">
        <v>4005</v>
      </c>
      <c r="BS260" s="39">
        <v>7</v>
      </c>
      <c r="BU260" s="38">
        <v>460000</v>
      </c>
      <c r="BV260" s="34">
        <v>3</v>
      </c>
      <c r="BW260" s="59">
        <v>1</v>
      </c>
      <c r="BX260" s="34">
        <v>1670</v>
      </c>
      <c r="BY260" s="34">
        <v>4005</v>
      </c>
      <c r="BZ260" s="39">
        <v>7</v>
      </c>
      <c r="CJ260" s="5"/>
      <c r="CK260" s="6"/>
      <c r="CL260" s="6"/>
      <c r="CM260" s="139" t="s">
        <v>109</v>
      </c>
      <c r="CN260" s="139">
        <v>330000</v>
      </c>
      <c r="CO260" s="83"/>
      <c r="CP260" s="83"/>
      <c r="CQ260" s="83"/>
      <c r="CR260" s="6"/>
      <c r="CS260" s="139" t="s">
        <v>109</v>
      </c>
      <c r="CT260" s="139">
        <v>1100</v>
      </c>
      <c r="CU260" s="6"/>
      <c r="CV260" s="6"/>
      <c r="CW260" s="6"/>
      <c r="CX260" s="6"/>
      <c r="CY260" s="6"/>
      <c r="CZ260" s="7"/>
      <c r="FJ260" s="100"/>
      <c r="FK260" s="89"/>
      <c r="FL260" s="89">
        <v>1620</v>
      </c>
      <c r="FM260" s="89">
        <v>420000</v>
      </c>
      <c r="FN260" s="145">
        <f t="shared" si="30"/>
        <v>-258.55999999999995</v>
      </c>
      <c r="FO260" s="145">
        <f t="shared" si="31"/>
        <v>66853.273599999971</v>
      </c>
      <c r="FP260" s="89">
        <f t="shared" si="27"/>
        <v>-35982.900000000023</v>
      </c>
      <c r="FQ260" s="89">
        <f t="shared" si="28"/>
        <v>1294769092.4100018</v>
      </c>
      <c r="FR260" s="89">
        <f t="shared" si="29"/>
        <v>9303738.6240000036</v>
      </c>
      <c r="FS260" s="89"/>
      <c r="FT260" s="89"/>
      <c r="FU260" s="89"/>
      <c r="FV260" s="139"/>
      <c r="FW260" s="139"/>
      <c r="FX260" s="139"/>
      <c r="FY260" s="139"/>
      <c r="GA260" s="139"/>
      <c r="GB260" s="139"/>
      <c r="GS260" s="139">
        <v>235</v>
      </c>
      <c r="GT260" s="139">
        <v>539736.35252568987</v>
      </c>
      <c r="GU260" s="139">
        <v>226263.64747431013</v>
      </c>
      <c r="GV260" s="139">
        <v>1.552847524695268</v>
      </c>
      <c r="HW260" s="139">
        <v>235</v>
      </c>
      <c r="HX260" s="139">
        <v>551698.0601740398</v>
      </c>
      <c r="HY260" s="139">
        <v>354301.9398259602</v>
      </c>
      <c r="HZ260" s="139">
        <v>2.114992706749776</v>
      </c>
    </row>
    <row r="261" spans="2:274">
      <c r="B261" s="26">
        <v>325000</v>
      </c>
      <c r="C261" s="6">
        <v>4</v>
      </c>
      <c r="D261" s="6">
        <v>2</v>
      </c>
      <c r="E261" s="6">
        <v>2110</v>
      </c>
      <c r="F261" s="6">
        <v>6838</v>
      </c>
      <c r="G261" s="27">
        <v>8</v>
      </c>
      <c r="I261" s="55">
        <v>423000</v>
      </c>
      <c r="J261" s="6">
        <v>3</v>
      </c>
      <c r="K261" s="6">
        <v>1</v>
      </c>
      <c r="L261" s="6">
        <v>1100</v>
      </c>
      <c r="M261" s="6">
        <v>10005</v>
      </c>
      <c r="N261" s="27">
        <v>7</v>
      </c>
      <c r="P261" s="26">
        <v>514000</v>
      </c>
      <c r="Q261" s="57">
        <v>3</v>
      </c>
      <c r="R261" s="6">
        <v>1</v>
      </c>
      <c r="S261" s="6">
        <v>1610</v>
      </c>
      <c r="T261" s="6">
        <v>9964</v>
      </c>
      <c r="U261" s="27">
        <v>7</v>
      </c>
      <c r="W261" s="38">
        <v>270000</v>
      </c>
      <c r="X261" s="34">
        <v>3</v>
      </c>
      <c r="Y261" s="59">
        <v>2</v>
      </c>
      <c r="Z261" s="34">
        <v>1670</v>
      </c>
      <c r="AA261" s="34">
        <v>8364</v>
      </c>
      <c r="AB261" s="39">
        <v>7</v>
      </c>
      <c r="AD261" s="38">
        <v>522000</v>
      </c>
      <c r="AE261" s="34">
        <v>3</v>
      </c>
      <c r="AF261" s="34">
        <v>1</v>
      </c>
      <c r="AG261" s="34">
        <v>1230</v>
      </c>
      <c r="AH261" s="34">
        <v>4600</v>
      </c>
      <c r="AI261" s="62">
        <v>7</v>
      </c>
      <c r="AK261" s="38">
        <v>615000</v>
      </c>
      <c r="AL261" s="34">
        <v>3</v>
      </c>
      <c r="AM261" s="34">
        <v>1</v>
      </c>
      <c r="AN261" s="59">
        <v>1720</v>
      </c>
      <c r="AO261" s="34">
        <v>4080</v>
      </c>
      <c r="AP261" s="39">
        <v>7</v>
      </c>
      <c r="AS261" s="38">
        <v>273148</v>
      </c>
      <c r="AT261" s="34">
        <v>3</v>
      </c>
      <c r="AU261" s="34">
        <v>1</v>
      </c>
      <c r="AV261" s="34">
        <v>1710</v>
      </c>
      <c r="AW261" s="59">
        <v>7210</v>
      </c>
      <c r="AX261" s="39">
        <v>7</v>
      </c>
      <c r="BN261" s="38">
        <v>460000</v>
      </c>
      <c r="BO261" s="34">
        <v>3</v>
      </c>
      <c r="BP261" s="59">
        <v>1</v>
      </c>
      <c r="BQ261" s="34">
        <v>1130</v>
      </c>
      <c r="BR261" s="34">
        <v>7000</v>
      </c>
      <c r="BS261" s="39">
        <v>6</v>
      </c>
      <c r="BU261" s="38">
        <v>460000</v>
      </c>
      <c r="BV261" s="34">
        <v>3</v>
      </c>
      <c r="BW261" s="59">
        <v>1</v>
      </c>
      <c r="BX261" s="34">
        <v>1130</v>
      </c>
      <c r="BY261" s="34">
        <v>7000</v>
      </c>
      <c r="BZ261" s="39">
        <v>6</v>
      </c>
      <c r="CJ261" s="5"/>
      <c r="CK261" s="6"/>
      <c r="CL261" s="6"/>
      <c r="CM261" s="139" t="s">
        <v>110</v>
      </c>
      <c r="CN261" s="139">
        <v>995000</v>
      </c>
      <c r="CO261" s="83"/>
      <c r="CP261" s="83"/>
      <c r="CQ261" s="83"/>
      <c r="CR261" s="6"/>
      <c r="CS261" s="139" t="s">
        <v>110</v>
      </c>
      <c r="CT261" s="139">
        <v>5440</v>
      </c>
      <c r="CU261" s="6"/>
      <c r="CV261" s="6"/>
      <c r="CW261" s="6"/>
      <c r="CX261" s="6"/>
      <c r="CY261" s="6"/>
      <c r="CZ261" s="7"/>
      <c r="FJ261" s="100"/>
      <c r="FK261" s="89"/>
      <c r="FL261" s="89">
        <v>1100</v>
      </c>
      <c r="FM261" s="89">
        <v>423000</v>
      </c>
      <c r="FN261" s="145">
        <f t="shared" si="30"/>
        <v>-778.56</v>
      </c>
      <c r="FO261" s="145">
        <f t="shared" si="31"/>
        <v>606155.67359999986</v>
      </c>
      <c r="FP261" s="89">
        <f t="shared" si="27"/>
        <v>-32982.900000000023</v>
      </c>
      <c r="FQ261" s="89">
        <f t="shared" si="28"/>
        <v>1087871692.4100015</v>
      </c>
      <c r="FR261" s="89">
        <f t="shared" si="29"/>
        <v>25679166.624000017</v>
      </c>
      <c r="FS261" s="89"/>
      <c r="FT261" s="89"/>
      <c r="FU261" s="89"/>
      <c r="FV261" s="139"/>
      <c r="FW261" s="139"/>
      <c r="FX261" s="139"/>
      <c r="FY261" s="139"/>
      <c r="GA261" s="139"/>
      <c r="GB261" s="139"/>
      <c r="GS261" s="139">
        <v>236</v>
      </c>
      <c r="GT261" s="139">
        <v>527125.28500512312</v>
      </c>
      <c r="GU261" s="139">
        <v>252874.71499487688</v>
      </c>
      <c r="GV261" s="139">
        <v>1.735479294270637</v>
      </c>
      <c r="HW261" s="139">
        <v>236</v>
      </c>
      <c r="HX261" s="139">
        <v>633328.10661097965</v>
      </c>
      <c r="HY261" s="139">
        <v>278671.89338902035</v>
      </c>
      <c r="HZ261" s="139">
        <v>1.6635218604319473</v>
      </c>
    </row>
    <row r="262" spans="2:274">
      <c r="B262" s="26">
        <v>480000</v>
      </c>
      <c r="C262" s="6">
        <v>4</v>
      </c>
      <c r="D262" s="6">
        <v>1</v>
      </c>
      <c r="E262" s="6">
        <v>1920</v>
      </c>
      <c r="F262" s="6">
        <v>9380</v>
      </c>
      <c r="G262" s="27">
        <v>7</v>
      </c>
      <c r="I262" s="55">
        <v>423000</v>
      </c>
      <c r="J262" s="6">
        <v>4</v>
      </c>
      <c r="K262" s="6">
        <v>2</v>
      </c>
      <c r="L262" s="6">
        <v>2320</v>
      </c>
      <c r="M262" s="6">
        <v>4254</v>
      </c>
      <c r="N262" s="27">
        <v>8</v>
      </c>
      <c r="P262" s="26">
        <v>517500</v>
      </c>
      <c r="Q262" s="57">
        <v>3</v>
      </c>
      <c r="R262" s="6">
        <v>1</v>
      </c>
      <c r="S262" s="6">
        <v>1810</v>
      </c>
      <c r="T262" s="6">
        <v>10625</v>
      </c>
      <c r="U262" s="27">
        <v>8</v>
      </c>
      <c r="W262" s="38">
        <v>270000</v>
      </c>
      <c r="X262" s="34">
        <v>4</v>
      </c>
      <c r="Y262" s="59">
        <v>2</v>
      </c>
      <c r="Z262" s="34">
        <v>2600</v>
      </c>
      <c r="AA262" s="34">
        <v>9900</v>
      </c>
      <c r="AB262" s="39">
        <v>7</v>
      </c>
      <c r="AD262" s="38">
        <v>525000</v>
      </c>
      <c r="AE262" s="34">
        <v>2</v>
      </c>
      <c r="AF262" s="34">
        <v>1</v>
      </c>
      <c r="AG262" s="34">
        <v>1000</v>
      </c>
      <c r="AH262" s="34">
        <v>4950</v>
      </c>
      <c r="AI262" s="62">
        <v>7</v>
      </c>
      <c r="AK262" s="38">
        <v>540000</v>
      </c>
      <c r="AL262" s="34">
        <v>3</v>
      </c>
      <c r="AM262" s="34">
        <v>2</v>
      </c>
      <c r="AN262" s="59">
        <v>1720</v>
      </c>
      <c r="AO262" s="34">
        <v>11656</v>
      </c>
      <c r="AP262" s="39">
        <v>8</v>
      </c>
      <c r="AS262" s="38">
        <v>383000</v>
      </c>
      <c r="AT262" s="34">
        <v>3</v>
      </c>
      <c r="AU262" s="34">
        <v>1</v>
      </c>
      <c r="AV262" s="34">
        <v>1410</v>
      </c>
      <c r="AW262" s="59">
        <v>7215</v>
      </c>
      <c r="AX262" s="39">
        <v>7</v>
      </c>
      <c r="BN262" s="38">
        <v>465000</v>
      </c>
      <c r="BO262" s="34">
        <v>2</v>
      </c>
      <c r="BP262" s="59">
        <v>1</v>
      </c>
      <c r="BQ262" s="34">
        <v>1120</v>
      </c>
      <c r="BR262" s="34">
        <v>4000</v>
      </c>
      <c r="BS262" s="39">
        <v>7</v>
      </c>
      <c r="BU262" s="38">
        <v>465000</v>
      </c>
      <c r="BV262" s="34">
        <v>2</v>
      </c>
      <c r="BW262" s="59">
        <v>1</v>
      </c>
      <c r="BX262" s="34">
        <v>1120</v>
      </c>
      <c r="BY262" s="34">
        <v>4000</v>
      </c>
      <c r="BZ262" s="39">
        <v>7</v>
      </c>
      <c r="CJ262" s="5"/>
      <c r="CK262" s="6"/>
      <c r="CL262" s="6"/>
      <c r="CM262" s="139" t="s">
        <v>111</v>
      </c>
      <c r="CN262" s="139">
        <v>37748916</v>
      </c>
      <c r="CO262" s="83"/>
      <c r="CP262" s="83"/>
      <c r="CQ262" s="83"/>
      <c r="CR262" s="6"/>
      <c r="CS262" s="139" t="s">
        <v>111</v>
      </c>
      <c r="CT262" s="139">
        <v>154486</v>
      </c>
      <c r="CU262" s="6"/>
      <c r="CV262" s="6"/>
      <c r="CW262" s="6"/>
      <c r="CX262" s="6"/>
      <c r="CY262" s="6"/>
      <c r="CZ262" s="7"/>
      <c r="FJ262" s="100"/>
      <c r="FK262" s="89"/>
      <c r="FL262" s="89">
        <v>2320</v>
      </c>
      <c r="FM262" s="89">
        <v>423000</v>
      </c>
      <c r="FN262" s="145">
        <f t="shared" si="30"/>
        <v>441.44000000000005</v>
      </c>
      <c r="FO262" s="145">
        <f t="shared" si="31"/>
        <v>194869.27360000004</v>
      </c>
      <c r="FP262" s="89">
        <f t="shared" ref="FP262:FP325" si="48">SUM(FM262-455982.9)</f>
        <v>-32982.900000000023</v>
      </c>
      <c r="FQ262" s="89">
        <f t="shared" ref="FQ262:FQ325" si="49">FP262^2</f>
        <v>1087871692.4100015</v>
      </c>
      <c r="FR262" s="89">
        <f t="shared" ref="FR262:FR325" si="50">FN262*FP262</f>
        <v>-14559971.376000011</v>
      </c>
      <c r="FS262" s="89"/>
      <c r="FT262" s="89"/>
      <c r="FU262" s="89"/>
      <c r="FV262" s="139"/>
      <c r="FW262" s="139"/>
      <c r="FX262" s="139"/>
      <c r="FY262" s="139"/>
      <c r="GA262" s="139"/>
      <c r="GB262" s="139"/>
      <c r="GS262" s="139">
        <v>237</v>
      </c>
      <c r="GT262" s="139">
        <v>498356.28722383053</v>
      </c>
      <c r="GU262" s="139">
        <v>301643.71277616947</v>
      </c>
      <c r="GV262" s="139">
        <v>2.0701809502012374</v>
      </c>
      <c r="HW262" s="139">
        <v>237</v>
      </c>
      <c r="HX262" s="139">
        <v>741459.2903681288</v>
      </c>
      <c r="HY262" s="139">
        <v>191530.7096318712</v>
      </c>
      <c r="HZ262" s="139">
        <v>1.1433356932479752</v>
      </c>
    </row>
    <row r="263" spans="2:274">
      <c r="B263" s="26">
        <v>950000</v>
      </c>
      <c r="C263" s="6">
        <v>3</v>
      </c>
      <c r="D263" s="6">
        <v>3</v>
      </c>
      <c r="E263" s="6">
        <v>3050</v>
      </c>
      <c r="F263" s="6">
        <v>18892</v>
      </c>
      <c r="G263" s="27">
        <v>8</v>
      </c>
      <c r="I263" s="55">
        <v>425000</v>
      </c>
      <c r="J263" s="6">
        <v>3</v>
      </c>
      <c r="K263" s="6">
        <v>2</v>
      </c>
      <c r="L263" s="6">
        <v>1120</v>
      </c>
      <c r="M263" s="6">
        <v>1100</v>
      </c>
      <c r="N263" s="27">
        <v>8</v>
      </c>
      <c r="P263" s="26">
        <v>522000</v>
      </c>
      <c r="Q263" s="57">
        <v>3</v>
      </c>
      <c r="R263" s="6">
        <v>1</v>
      </c>
      <c r="S263" s="6">
        <v>1230</v>
      </c>
      <c r="T263" s="6">
        <v>4600</v>
      </c>
      <c r="U263" s="27">
        <v>7</v>
      </c>
      <c r="W263" s="38">
        <v>270000</v>
      </c>
      <c r="X263" s="34">
        <v>4</v>
      </c>
      <c r="Y263" s="59">
        <v>2</v>
      </c>
      <c r="Z263" s="34">
        <v>1660</v>
      </c>
      <c r="AA263" s="34">
        <v>8063</v>
      </c>
      <c r="AB263" s="39">
        <v>7</v>
      </c>
      <c r="AD263" s="38">
        <v>525000</v>
      </c>
      <c r="AE263" s="34">
        <v>2</v>
      </c>
      <c r="AF263" s="34">
        <v>1</v>
      </c>
      <c r="AG263" s="34">
        <v>1530</v>
      </c>
      <c r="AH263" s="34">
        <v>3503</v>
      </c>
      <c r="AI263" s="62">
        <v>7</v>
      </c>
      <c r="AK263" s="38">
        <v>379260</v>
      </c>
      <c r="AL263" s="34">
        <v>3</v>
      </c>
      <c r="AM263" s="34">
        <v>2</v>
      </c>
      <c r="AN263" s="59">
        <v>1730</v>
      </c>
      <c r="AO263" s="34">
        <v>7202</v>
      </c>
      <c r="AP263" s="39">
        <v>7</v>
      </c>
      <c r="AS263" s="38">
        <v>259000</v>
      </c>
      <c r="AT263" s="34">
        <v>4</v>
      </c>
      <c r="AU263" s="34">
        <v>1</v>
      </c>
      <c r="AV263" s="34">
        <v>1260</v>
      </c>
      <c r="AW263" s="59">
        <v>7248</v>
      </c>
      <c r="AX263" s="39">
        <v>7</v>
      </c>
      <c r="BN263" s="38">
        <v>465000</v>
      </c>
      <c r="BO263" s="34">
        <v>3</v>
      </c>
      <c r="BP263" s="59">
        <v>1</v>
      </c>
      <c r="BQ263" s="34">
        <v>900</v>
      </c>
      <c r="BR263" s="34">
        <v>8690</v>
      </c>
      <c r="BS263" s="39">
        <v>6</v>
      </c>
      <c r="BU263" s="38">
        <v>465000</v>
      </c>
      <c r="BV263" s="34">
        <v>3</v>
      </c>
      <c r="BW263" s="59">
        <v>1</v>
      </c>
      <c r="BX263" s="34">
        <v>900</v>
      </c>
      <c r="BY263" s="34">
        <v>8690</v>
      </c>
      <c r="BZ263" s="39">
        <v>6</v>
      </c>
      <c r="CJ263" s="5"/>
      <c r="CK263" s="6"/>
      <c r="CL263" s="6"/>
      <c r="CM263" s="139" t="s">
        <v>112</v>
      </c>
      <c r="CN263" s="139">
        <v>55</v>
      </c>
      <c r="CO263" s="83"/>
      <c r="CP263" s="83"/>
      <c r="CQ263" s="83"/>
      <c r="CR263" s="6"/>
      <c r="CS263" s="139" t="s">
        <v>112</v>
      </c>
      <c r="CT263" s="139">
        <v>55</v>
      </c>
      <c r="CU263" s="6"/>
      <c r="CV263" s="6"/>
      <c r="CW263" s="6"/>
      <c r="CX263" s="6"/>
      <c r="CY263" s="6"/>
      <c r="CZ263" s="7"/>
      <c r="FJ263" s="100"/>
      <c r="FK263" s="89"/>
      <c r="FL263" s="89">
        <v>1120</v>
      </c>
      <c r="FM263" s="89">
        <v>425000</v>
      </c>
      <c r="FN263" s="145">
        <f t="shared" ref="FN263:FN326" si="51">SUM(FL263-1878.56)</f>
        <v>-758.56</v>
      </c>
      <c r="FO263" s="145">
        <f t="shared" ref="FO263:FO326" si="52">FN263^2</f>
        <v>575413.27359999996</v>
      </c>
      <c r="FP263" s="89">
        <f t="shared" si="48"/>
        <v>-30982.900000000023</v>
      </c>
      <c r="FQ263" s="89">
        <f t="shared" si="49"/>
        <v>959940092.4100014</v>
      </c>
      <c r="FR263" s="89">
        <f t="shared" si="50"/>
        <v>23502388.624000017</v>
      </c>
      <c r="FS263" s="89"/>
      <c r="FT263" s="89"/>
      <c r="FU263" s="89"/>
      <c r="FV263" s="139"/>
      <c r="FW263" s="139"/>
      <c r="FX263" s="139"/>
      <c r="FY263" s="139"/>
      <c r="GA263" s="139"/>
      <c r="GB263" s="139"/>
      <c r="GS263" s="139">
        <v>238</v>
      </c>
      <c r="GT263" s="139">
        <v>602791.69012852293</v>
      </c>
      <c r="GU263" s="139">
        <v>206208.30987147707</v>
      </c>
      <c r="GV263" s="139">
        <v>1.4152077327926682</v>
      </c>
      <c r="HW263" s="139">
        <v>238</v>
      </c>
      <c r="HX263" s="139">
        <v>545154.56947769178</v>
      </c>
      <c r="HY263" s="139">
        <v>409345.43052230822</v>
      </c>
      <c r="HZ263" s="139">
        <v>2.4435728478407652</v>
      </c>
    </row>
    <row r="264" spans="2:274">
      <c r="B264" s="26">
        <v>265000</v>
      </c>
      <c r="C264" s="6">
        <v>2</v>
      </c>
      <c r="D264" s="6">
        <v>2</v>
      </c>
      <c r="E264" s="6">
        <v>1650</v>
      </c>
      <c r="F264" s="6">
        <v>8975</v>
      </c>
      <c r="G264" s="27">
        <v>6</v>
      </c>
      <c r="I264" s="55">
        <v>425000</v>
      </c>
      <c r="J264" s="6">
        <v>3</v>
      </c>
      <c r="K264" s="6">
        <v>1</v>
      </c>
      <c r="L264" s="6">
        <v>1300</v>
      </c>
      <c r="M264" s="6">
        <v>19163</v>
      </c>
      <c r="N264" s="27">
        <v>7</v>
      </c>
      <c r="P264" s="26">
        <v>522500</v>
      </c>
      <c r="Q264" s="57">
        <v>3</v>
      </c>
      <c r="R264" s="6">
        <v>1</v>
      </c>
      <c r="S264" s="6">
        <v>1710</v>
      </c>
      <c r="T264" s="6">
        <v>9707</v>
      </c>
      <c r="U264" s="27">
        <v>8</v>
      </c>
      <c r="W264" s="38">
        <v>277000</v>
      </c>
      <c r="X264" s="34">
        <v>3</v>
      </c>
      <c r="Y264" s="59">
        <v>2</v>
      </c>
      <c r="Z264" s="34">
        <v>2160</v>
      </c>
      <c r="AA264" s="34">
        <v>9612</v>
      </c>
      <c r="AB264" s="39">
        <v>7</v>
      </c>
      <c r="AD264" s="38">
        <v>525000</v>
      </c>
      <c r="AE264" s="34">
        <v>4</v>
      </c>
      <c r="AF264" s="34">
        <v>2</v>
      </c>
      <c r="AG264" s="34">
        <v>2530</v>
      </c>
      <c r="AH264" s="34">
        <v>11549</v>
      </c>
      <c r="AI264" s="62">
        <v>7</v>
      </c>
      <c r="AK264" s="38">
        <v>425000</v>
      </c>
      <c r="AL264" s="34">
        <v>4</v>
      </c>
      <c r="AM264" s="34">
        <v>1</v>
      </c>
      <c r="AN264" s="59">
        <v>1730</v>
      </c>
      <c r="AO264" s="34">
        <v>11890</v>
      </c>
      <c r="AP264" s="39">
        <v>7</v>
      </c>
      <c r="AS264" s="38">
        <v>313000</v>
      </c>
      <c r="AT264" s="34">
        <v>3</v>
      </c>
      <c r="AU264" s="34">
        <v>1</v>
      </c>
      <c r="AV264" s="34">
        <v>1550</v>
      </c>
      <c r="AW264" s="59">
        <v>7260</v>
      </c>
      <c r="AX264" s="39">
        <v>6</v>
      </c>
      <c r="BN264" s="38">
        <v>475000</v>
      </c>
      <c r="BO264" s="34">
        <v>3</v>
      </c>
      <c r="BP264" s="59">
        <v>1</v>
      </c>
      <c r="BQ264" s="34">
        <v>1550</v>
      </c>
      <c r="BR264" s="34">
        <v>4054</v>
      </c>
      <c r="BS264" s="39">
        <v>7</v>
      </c>
      <c r="BU264" s="38">
        <v>475000</v>
      </c>
      <c r="BV264" s="34">
        <v>3</v>
      </c>
      <c r="BW264" s="59">
        <v>1</v>
      </c>
      <c r="BX264" s="34">
        <v>1550</v>
      </c>
      <c r="BY264" s="34">
        <v>4054</v>
      </c>
      <c r="BZ264" s="39">
        <v>7</v>
      </c>
      <c r="CJ264" s="5"/>
      <c r="CK264" s="6"/>
      <c r="CL264" s="6"/>
      <c r="CM264" s="139" t="s">
        <v>99</v>
      </c>
      <c r="CN264" s="139">
        <v>40586.713486827924</v>
      </c>
      <c r="CO264" s="83"/>
      <c r="CP264" s="83"/>
      <c r="CQ264" s="83"/>
      <c r="CR264" s="6"/>
      <c r="CS264" s="139" t="s">
        <v>99</v>
      </c>
      <c r="CT264" s="139">
        <v>199.35599831376666</v>
      </c>
      <c r="CU264" s="6"/>
      <c r="CV264" s="6"/>
      <c r="CW264" s="6"/>
      <c r="CX264" s="6"/>
      <c r="CY264" s="6"/>
      <c r="CZ264" s="7"/>
      <c r="FJ264" s="100"/>
      <c r="FK264" s="89"/>
      <c r="FL264" s="89">
        <v>1300</v>
      </c>
      <c r="FM264" s="89">
        <v>425000</v>
      </c>
      <c r="FN264" s="145">
        <f t="shared" si="51"/>
        <v>-578.55999999999995</v>
      </c>
      <c r="FO264" s="145">
        <f t="shared" si="52"/>
        <v>334731.67359999992</v>
      </c>
      <c r="FP264" s="89">
        <f t="shared" si="48"/>
        <v>-30982.900000000023</v>
      </c>
      <c r="FQ264" s="89">
        <f t="shared" si="49"/>
        <v>959940092.4100014</v>
      </c>
      <c r="FR264" s="89">
        <f t="shared" si="50"/>
        <v>17925466.624000013</v>
      </c>
      <c r="FS264" s="89"/>
      <c r="FT264" s="89"/>
      <c r="FU264" s="89"/>
      <c r="FV264" s="139"/>
      <c r="FW264" s="139"/>
      <c r="FX264" s="139"/>
      <c r="FY264" s="139"/>
      <c r="GA264" s="139"/>
      <c r="GB264" s="139"/>
      <c r="GS264" s="139">
        <v>239</v>
      </c>
      <c r="GT264" s="139">
        <v>474710.5356227681</v>
      </c>
      <c r="GU264" s="139">
        <v>340289.4643772319</v>
      </c>
      <c r="GV264" s="139">
        <v>2.3354067625823958</v>
      </c>
      <c r="HW264" s="139">
        <v>239</v>
      </c>
      <c r="HX264" s="139">
        <v>602410.11307073594</v>
      </c>
      <c r="HY264" s="139">
        <v>379589.88692926406</v>
      </c>
      <c r="HZ264" s="139">
        <v>2.2659481988885828</v>
      </c>
    </row>
    <row r="265" spans="2:274">
      <c r="B265" s="26">
        <v>283000</v>
      </c>
      <c r="C265" s="6">
        <v>3</v>
      </c>
      <c r="D265" s="6">
        <v>1</v>
      </c>
      <c r="E265" s="6">
        <v>890</v>
      </c>
      <c r="F265" s="6">
        <v>8400</v>
      </c>
      <c r="G265" s="27">
        <v>6</v>
      </c>
      <c r="I265" s="55">
        <v>425000</v>
      </c>
      <c r="J265" s="6">
        <v>3</v>
      </c>
      <c r="K265" s="6">
        <v>1</v>
      </c>
      <c r="L265" s="6">
        <v>1180</v>
      </c>
      <c r="M265" s="6">
        <v>7200</v>
      </c>
      <c r="N265" s="27">
        <v>7</v>
      </c>
      <c r="P265" s="26">
        <v>526000</v>
      </c>
      <c r="Q265" s="57">
        <v>3</v>
      </c>
      <c r="R265" s="6">
        <v>2</v>
      </c>
      <c r="S265" s="6">
        <v>2000</v>
      </c>
      <c r="T265" s="6">
        <v>18099</v>
      </c>
      <c r="U265" s="27">
        <v>8</v>
      </c>
      <c r="W265" s="38">
        <v>278000</v>
      </c>
      <c r="X265" s="34">
        <v>2</v>
      </c>
      <c r="Y265" s="59">
        <v>2</v>
      </c>
      <c r="Z265" s="34">
        <v>1610</v>
      </c>
      <c r="AA265" s="34">
        <v>1968</v>
      </c>
      <c r="AB265" s="39">
        <v>7</v>
      </c>
      <c r="AD265" s="38">
        <v>530000</v>
      </c>
      <c r="AE265" s="34">
        <v>4</v>
      </c>
      <c r="AF265" s="34">
        <v>3</v>
      </c>
      <c r="AG265" s="34">
        <v>2240</v>
      </c>
      <c r="AH265" s="34">
        <v>5580</v>
      </c>
      <c r="AI265" s="62">
        <v>7</v>
      </c>
      <c r="AK265" s="38">
        <v>340000</v>
      </c>
      <c r="AL265" s="34">
        <v>3</v>
      </c>
      <c r="AM265" s="34">
        <v>1</v>
      </c>
      <c r="AN265" s="59">
        <v>1740</v>
      </c>
      <c r="AO265" s="34">
        <v>46580</v>
      </c>
      <c r="AP265" s="39">
        <v>7</v>
      </c>
      <c r="AS265" s="38">
        <v>475000</v>
      </c>
      <c r="AT265" s="34">
        <v>4</v>
      </c>
      <c r="AU265" s="34">
        <v>2</v>
      </c>
      <c r="AV265" s="34">
        <v>2040</v>
      </c>
      <c r="AW265" s="59">
        <v>7260</v>
      </c>
      <c r="AX265" s="39">
        <v>7</v>
      </c>
      <c r="BN265" s="38">
        <v>475580</v>
      </c>
      <c r="BO265" s="34">
        <v>3</v>
      </c>
      <c r="BP265" s="59">
        <v>1</v>
      </c>
      <c r="BQ265" s="34">
        <v>1520</v>
      </c>
      <c r="BR265" s="34">
        <v>11085</v>
      </c>
      <c r="BS265" s="39">
        <v>8</v>
      </c>
      <c r="BU265" s="38">
        <v>475580</v>
      </c>
      <c r="BV265" s="34">
        <v>3</v>
      </c>
      <c r="BW265" s="59">
        <v>1</v>
      </c>
      <c r="BX265" s="34">
        <v>1520</v>
      </c>
      <c r="BY265" s="34">
        <v>11085</v>
      </c>
      <c r="BZ265" s="39">
        <v>8</v>
      </c>
      <c r="CJ265" s="5"/>
      <c r="CK265" s="6"/>
      <c r="CL265" s="6"/>
      <c r="CM265" s="6"/>
      <c r="CN265" s="6"/>
      <c r="CO265" s="83"/>
      <c r="CP265" s="83"/>
      <c r="CQ265" s="83"/>
      <c r="CR265" s="6"/>
      <c r="CS265" s="6"/>
      <c r="CT265" s="6"/>
      <c r="CU265" s="6"/>
      <c r="CV265" s="6"/>
      <c r="CW265" s="6"/>
      <c r="CX265" s="6"/>
      <c r="CY265" s="6"/>
      <c r="CZ265" s="7"/>
      <c r="FJ265" s="100"/>
      <c r="FK265" s="89"/>
      <c r="FL265" s="89">
        <v>1180</v>
      </c>
      <c r="FM265" s="89">
        <v>425000</v>
      </c>
      <c r="FN265" s="145">
        <f t="shared" si="51"/>
        <v>-698.56</v>
      </c>
      <c r="FO265" s="145">
        <f t="shared" si="52"/>
        <v>487986.07359999995</v>
      </c>
      <c r="FP265" s="89">
        <f t="shared" si="48"/>
        <v>-30982.900000000023</v>
      </c>
      <c r="FQ265" s="89">
        <f t="shared" si="49"/>
        <v>959940092.4100014</v>
      </c>
      <c r="FR265" s="89">
        <f t="shared" si="50"/>
        <v>21643414.624000013</v>
      </c>
      <c r="FS265" s="89"/>
      <c r="FT265" s="89"/>
      <c r="FU265" s="89"/>
      <c r="FV265" s="139"/>
      <c r="FW265" s="139"/>
      <c r="FX265" s="139"/>
      <c r="FY265" s="139"/>
      <c r="GA265" s="139"/>
      <c r="GB265" s="139"/>
      <c r="GS265" s="139">
        <v>240</v>
      </c>
      <c r="GT265" s="139">
        <v>718261.77711371123</v>
      </c>
      <c r="GU265" s="139">
        <v>100738.22288628877</v>
      </c>
      <c r="GV265" s="139">
        <v>0.69136647356900238</v>
      </c>
      <c r="HW265" s="139">
        <v>240</v>
      </c>
      <c r="HX265" s="139">
        <v>590959.00435212709</v>
      </c>
      <c r="HY265" s="139">
        <v>394040.99564787291</v>
      </c>
      <c r="HZ265" s="139">
        <v>2.3522135734426128</v>
      </c>
    </row>
    <row r="266" spans="2:274" ht="16" thickBot="1">
      <c r="B266" s="26">
        <v>408000</v>
      </c>
      <c r="C266" s="6">
        <v>3</v>
      </c>
      <c r="D266" s="6">
        <v>2</v>
      </c>
      <c r="E266" s="6">
        <v>2800</v>
      </c>
      <c r="F266" s="6">
        <v>35362</v>
      </c>
      <c r="G266" s="27">
        <v>9</v>
      </c>
      <c r="I266" s="55">
        <v>425000</v>
      </c>
      <c r="J266" s="6">
        <v>4</v>
      </c>
      <c r="K266" s="6">
        <v>2</v>
      </c>
      <c r="L266" s="6">
        <v>2270</v>
      </c>
      <c r="M266" s="6">
        <v>4400</v>
      </c>
      <c r="N266" s="27">
        <v>7</v>
      </c>
      <c r="P266" s="26">
        <v>530000</v>
      </c>
      <c r="Q266" s="57">
        <v>3</v>
      </c>
      <c r="R266" s="6">
        <v>2</v>
      </c>
      <c r="S266" s="6">
        <v>3150</v>
      </c>
      <c r="T266" s="6">
        <v>21893</v>
      </c>
      <c r="U266" s="27">
        <v>9</v>
      </c>
      <c r="W266" s="38">
        <v>278500</v>
      </c>
      <c r="X266" s="34">
        <v>4</v>
      </c>
      <c r="Y266" s="59">
        <v>2</v>
      </c>
      <c r="Z266" s="34">
        <v>1940</v>
      </c>
      <c r="AA266" s="34">
        <v>6206</v>
      </c>
      <c r="AB266" s="39">
        <v>7</v>
      </c>
      <c r="AD266" s="38">
        <v>545000</v>
      </c>
      <c r="AE266" s="34">
        <v>2</v>
      </c>
      <c r="AF266" s="34">
        <v>2</v>
      </c>
      <c r="AG266" s="34">
        <v>1430</v>
      </c>
      <c r="AH266" s="34">
        <v>3880</v>
      </c>
      <c r="AI266" s="62">
        <v>7</v>
      </c>
      <c r="AK266" s="38">
        <v>518000</v>
      </c>
      <c r="AL266" s="34">
        <v>4</v>
      </c>
      <c r="AM266" s="34">
        <v>2</v>
      </c>
      <c r="AN266" s="59">
        <v>1740</v>
      </c>
      <c r="AO266" s="34">
        <v>7500</v>
      </c>
      <c r="AP266" s="39">
        <v>7</v>
      </c>
      <c r="AS266" s="38">
        <v>324950</v>
      </c>
      <c r="AT266" s="34">
        <v>3</v>
      </c>
      <c r="AU266" s="34">
        <v>1</v>
      </c>
      <c r="AV266" s="34">
        <v>1040</v>
      </c>
      <c r="AW266" s="59">
        <v>7288</v>
      </c>
      <c r="AX266" s="39">
        <v>7</v>
      </c>
      <c r="BN266" s="38">
        <v>480000</v>
      </c>
      <c r="BO266" s="34">
        <v>4</v>
      </c>
      <c r="BP266" s="59">
        <v>1</v>
      </c>
      <c r="BQ266" s="34">
        <v>1920</v>
      </c>
      <c r="BR266" s="34">
        <v>9380</v>
      </c>
      <c r="BS266" s="39">
        <v>7</v>
      </c>
      <c r="BU266" s="38">
        <v>480000</v>
      </c>
      <c r="BV266" s="34">
        <v>4</v>
      </c>
      <c r="BW266" s="59">
        <v>1</v>
      </c>
      <c r="BX266" s="34">
        <v>1920</v>
      </c>
      <c r="BY266" s="34">
        <v>9380</v>
      </c>
      <c r="BZ266" s="39">
        <v>7</v>
      </c>
      <c r="CJ266" s="5"/>
      <c r="CK266" s="6"/>
      <c r="CL266" s="6"/>
      <c r="CM266" s="6"/>
      <c r="CN266" s="6"/>
      <c r="CO266" s="83"/>
      <c r="CP266" s="83"/>
      <c r="CQ266" s="83"/>
      <c r="CR266" s="6"/>
      <c r="CS266" s="6"/>
      <c r="CT266" s="6"/>
      <c r="CU266" s="6"/>
      <c r="CV266" s="6"/>
      <c r="CW266" s="6"/>
      <c r="CX266" s="6"/>
      <c r="CY266" s="6"/>
      <c r="CZ266" s="7"/>
      <c r="FJ266" s="100"/>
      <c r="FK266" s="89"/>
      <c r="FL266" s="89">
        <v>2270</v>
      </c>
      <c r="FM266" s="89">
        <v>425000</v>
      </c>
      <c r="FN266" s="145">
        <f t="shared" si="51"/>
        <v>391.44000000000005</v>
      </c>
      <c r="FO266" s="145">
        <f t="shared" si="52"/>
        <v>153225.27360000004</v>
      </c>
      <c r="FP266" s="89">
        <f t="shared" si="48"/>
        <v>-30982.900000000023</v>
      </c>
      <c r="FQ266" s="89">
        <f t="shared" si="49"/>
        <v>959940092.4100014</v>
      </c>
      <c r="FR266" s="89">
        <f t="shared" si="50"/>
        <v>-12127946.376000011</v>
      </c>
      <c r="FS266" s="89"/>
      <c r="FT266" s="89"/>
      <c r="FU266" s="89"/>
      <c r="FV266" s="139"/>
      <c r="FW266" s="139"/>
      <c r="FX266" s="139"/>
      <c r="FY266" s="139"/>
      <c r="GA266" s="139"/>
      <c r="GB266" s="139"/>
      <c r="GS266" s="139">
        <v>241</v>
      </c>
      <c r="GT266" s="139">
        <v>533824.91462542419</v>
      </c>
      <c r="GU266" s="139">
        <v>297175.08537457581</v>
      </c>
      <c r="GV266" s="139">
        <v>2.0395127581305776</v>
      </c>
      <c r="HW266" s="146">
        <v>241</v>
      </c>
      <c r="HX266" s="146">
        <v>528795.84273682209</v>
      </c>
      <c r="HY266" s="146">
        <v>466204.15726317791</v>
      </c>
      <c r="HZ266" s="146">
        <v>2.7829889753140997</v>
      </c>
    </row>
    <row r="267" spans="2:274">
      <c r="B267" s="26">
        <v>402000</v>
      </c>
      <c r="C267" s="6">
        <v>4</v>
      </c>
      <c r="D267" s="6">
        <v>1</v>
      </c>
      <c r="E267" s="6">
        <v>1640</v>
      </c>
      <c r="F267" s="6">
        <v>10500</v>
      </c>
      <c r="G267" s="27">
        <v>7</v>
      </c>
      <c r="I267" s="55">
        <v>425000</v>
      </c>
      <c r="J267" s="6">
        <v>4</v>
      </c>
      <c r="K267" s="6">
        <v>1</v>
      </c>
      <c r="L267" s="6">
        <v>1730</v>
      </c>
      <c r="M267" s="6">
        <v>11890</v>
      </c>
      <c r="N267" s="27">
        <v>7</v>
      </c>
      <c r="P267" s="26">
        <v>540000</v>
      </c>
      <c r="Q267" s="57">
        <v>3</v>
      </c>
      <c r="R267" s="6">
        <v>2</v>
      </c>
      <c r="S267" s="6">
        <v>1720</v>
      </c>
      <c r="T267" s="6">
        <v>11656</v>
      </c>
      <c r="U267" s="27">
        <v>8</v>
      </c>
      <c r="W267" s="38">
        <v>279000</v>
      </c>
      <c r="X267" s="34">
        <v>4</v>
      </c>
      <c r="Y267" s="59">
        <v>2</v>
      </c>
      <c r="Z267" s="34">
        <v>1980</v>
      </c>
      <c r="AA267" s="34">
        <v>10051</v>
      </c>
      <c r="AB267" s="39">
        <v>7</v>
      </c>
      <c r="AD267" s="38">
        <v>550000</v>
      </c>
      <c r="AE267" s="34">
        <v>4</v>
      </c>
      <c r="AF267" s="34">
        <v>1</v>
      </c>
      <c r="AG267" s="34">
        <v>2150</v>
      </c>
      <c r="AH267" s="34">
        <v>9000</v>
      </c>
      <c r="AI267" s="62">
        <v>7</v>
      </c>
      <c r="AK267" s="38">
        <v>329950</v>
      </c>
      <c r="AL267" s="34">
        <v>4</v>
      </c>
      <c r="AM267" s="34">
        <v>1</v>
      </c>
      <c r="AN267" s="59">
        <v>1740</v>
      </c>
      <c r="AO267" s="34">
        <v>7208</v>
      </c>
      <c r="AP267" s="39">
        <v>8</v>
      </c>
      <c r="AS267" s="38">
        <v>269000</v>
      </c>
      <c r="AT267" s="34">
        <v>3</v>
      </c>
      <c r="AU267" s="34">
        <v>2</v>
      </c>
      <c r="AV267" s="34">
        <v>1420</v>
      </c>
      <c r="AW267" s="59">
        <v>7297</v>
      </c>
      <c r="AX267" s="39">
        <v>7</v>
      </c>
      <c r="BN267" s="38">
        <v>490000</v>
      </c>
      <c r="BO267" s="34">
        <v>3</v>
      </c>
      <c r="BP267" s="59">
        <v>1</v>
      </c>
      <c r="BQ267" s="34">
        <v>2020</v>
      </c>
      <c r="BR267" s="34">
        <v>215622</v>
      </c>
      <c r="BS267" s="39">
        <v>7</v>
      </c>
      <c r="BU267" s="38">
        <v>490000</v>
      </c>
      <c r="BV267" s="34">
        <v>3</v>
      </c>
      <c r="BW267" s="59">
        <v>1</v>
      </c>
      <c r="BX267" s="34">
        <v>2020</v>
      </c>
      <c r="BY267" s="34">
        <v>215622</v>
      </c>
      <c r="BZ267" s="39">
        <v>7</v>
      </c>
      <c r="CJ267" s="5"/>
      <c r="CK267" s="6"/>
      <c r="CL267" s="6"/>
      <c r="CM267" s="140" t="s">
        <v>126</v>
      </c>
      <c r="CN267" s="140"/>
      <c r="CO267" s="83"/>
      <c r="CP267" s="83"/>
      <c r="CQ267" s="83"/>
      <c r="CR267" s="6"/>
      <c r="CS267" s="140" t="s">
        <v>138</v>
      </c>
      <c r="CT267" s="140"/>
      <c r="CU267" s="6"/>
      <c r="CV267" s="6"/>
      <c r="CW267" s="6"/>
      <c r="CX267" s="6"/>
      <c r="CY267" s="6"/>
      <c r="CZ267" s="7"/>
      <c r="FJ267" s="100"/>
      <c r="FK267" s="89"/>
      <c r="FL267" s="89">
        <v>1730</v>
      </c>
      <c r="FM267" s="89">
        <v>425000</v>
      </c>
      <c r="FN267" s="145">
        <f t="shared" si="51"/>
        <v>-148.55999999999995</v>
      </c>
      <c r="FO267" s="145">
        <f t="shared" si="52"/>
        <v>22070.073599999985</v>
      </c>
      <c r="FP267" s="89">
        <f t="shared" si="48"/>
        <v>-30982.900000000023</v>
      </c>
      <c r="FQ267" s="89">
        <f t="shared" si="49"/>
        <v>959940092.4100014</v>
      </c>
      <c r="FR267" s="89">
        <f t="shared" si="50"/>
        <v>4602819.6240000017</v>
      </c>
      <c r="FS267" s="89"/>
      <c r="FT267" s="89"/>
      <c r="FU267" s="89"/>
      <c r="FV267" s="139"/>
      <c r="FW267" s="139"/>
      <c r="FX267" s="139"/>
      <c r="FY267" s="139"/>
      <c r="GA267" s="139"/>
      <c r="GB267" s="139"/>
      <c r="GS267" s="139">
        <v>242</v>
      </c>
      <c r="GT267" s="139">
        <v>498356.28722383053</v>
      </c>
      <c r="GU267" s="139">
        <v>341643.71277616947</v>
      </c>
      <c r="GV267" s="139">
        <v>2.3447009700151278</v>
      </c>
    </row>
    <row r="268" spans="2:274">
      <c r="B268" s="26">
        <v>465000</v>
      </c>
      <c r="C268" s="6">
        <v>4</v>
      </c>
      <c r="D268" s="6">
        <v>2</v>
      </c>
      <c r="E268" s="6">
        <v>2190</v>
      </c>
      <c r="F268" s="6">
        <v>3267</v>
      </c>
      <c r="G268" s="27">
        <v>8</v>
      </c>
      <c r="I268" s="55">
        <v>425000</v>
      </c>
      <c r="J268" s="6">
        <v>4</v>
      </c>
      <c r="K268" s="6">
        <v>1</v>
      </c>
      <c r="L268" s="6">
        <v>1600</v>
      </c>
      <c r="M268" s="6">
        <v>6180</v>
      </c>
      <c r="N268" s="27">
        <v>6</v>
      </c>
      <c r="P268" s="26">
        <v>547000</v>
      </c>
      <c r="Q268" s="57">
        <v>3</v>
      </c>
      <c r="R268" s="6">
        <v>2</v>
      </c>
      <c r="S268" s="6">
        <v>1570</v>
      </c>
      <c r="T268" s="6">
        <v>1452</v>
      </c>
      <c r="U268" s="27">
        <v>9</v>
      </c>
      <c r="W268" s="38">
        <v>288400</v>
      </c>
      <c r="X268" s="34">
        <v>3</v>
      </c>
      <c r="Y268" s="59">
        <v>2</v>
      </c>
      <c r="Z268" s="34">
        <v>1870</v>
      </c>
      <c r="AA268" s="34">
        <v>3230</v>
      </c>
      <c r="AB268" s="39">
        <v>7</v>
      </c>
      <c r="AD268" s="38">
        <v>550500</v>
      </c>
      <c r="AE268" s="34">
        <v>2</v>
      </c>
      <c r="AF268" s="34">
        <v>1</v>
      </c>
      <c r="AG268" s="34">
        <v>930</v>
      </c>
      <c r="AH268" s="34">
        <v>7400</v>
      </c>
      <c r="AI268" s="62">
        <v>7</v>
      </c>
      <c r="AK268" s="38">
        <v>300000</v>
      </c>
      <c r="AL268" s="34">
        <v>3</v>
      </c>
      <c r="AM268" s="34">
        <v>2</v>
      </c>
      <c r="AN268" s="59">
        <v>1750</v>
      </c>
      <c r="AO268" s="34">
        <v>4200</v>
      </c>
      <c r="AP268" s="39">
        <v>7</v>
      </c>
      <c r="AS268" s="38">
        <v>360000</v>
      </c>
      <c r="AT268" s="34">
        <v>4</v>
      </c>
      <c r="AU268" s="34">
        <v>2</v>
      </c>
      <c r="AV268" s="34">
        <v>2610</v>
      </c>
      <c r="AW268" s="59">
        <v>7333</v>
      </c>
      <c r="AX268" s="39">
        <v>8</v>
      </c>
      <c r="BN268" s="38">
        <v>495000</v>
      </c>
      <c r="BO268" s="34">
        <v>4</v>
      </c>
      <c r="BP268" s="59">
        <v>1</v>
      </c>
      <c r="BQ268" s="34">
        <v>1930</v>
      </c>
      <c r="BR268" s="34">
        <v>6720</v>
      </c>
      <c r="BS268" s="39">
        <v>8</v>
      </c>
      <c r="BU268" s="38">
        <v>495000</v>
      </c>
      <c r="BV268" s="34">
        <v>4</v>
      </c>
      <c r="BW268" s="59">
        <v>1</v>
      </c>
      <c r="BX268" s="34">
        <v>1930</v>
      </c>
      <c r="BY268" s="34">
        <v>6720</v>
      </c>
      <c r="BZ268" s="39">
        <v>8</v>
      </c>
      <c r="CJ268" s="5"/>
      <c r="CK268" s="6"/>
      <c r="CL268" s="6"/>
      <c r="CM268" s="139"/>
      <c r="CN268" s="139"/>
      <c r="CO268" s="83"/>
      <c r="CP268" s="83"/>
      <c r="CQ268" s="83"/>
      <c r="CR268" s="6"/>
      <c r="CS268" s="139"/>
      <c r="CT268" s="139"/>
      <c r="CU268" s="6"/>
      <c r="CV268" s="6"/>
      <c r="CW268" s="6"/>
      <c r="CX268" s="6"/>
      <c r="CY268" s="6"/>
      <c r="CZ268" s="7"/>
      <c r="FJ268" s="100"/>
      <c r="FK268" s="89"/>
      <c r="FL268" s="89">
        <v>1600</v>
      </c>
      <c r="FM268" s="89">
        <v>425000</v>
      </c>
      <c r="FN268" s="145">
        <f t="shared" si="51"/>
        <v>-278.55999999999995</v>
      </c>
      <c r="FO268" s="145">
        <f t="shared" si="52"/>
        <v>77595.673599999966</v>
      </c>
      <c r="FP268" s="89">
        <f t="shared" si="48"/>
        <v>-30982.900000000023</v>
      </c>
      <c r="FQ268" s="89">
        <f t="shared" si="49"/>
        <v>959940092.4100014</v>
      </c>
      <c r="FR268" s="89">
        <f t="shared" si="50"/>
        <v>8630596.6240000054</v>
      </c>
      <c r="FS268" s="89"/>
      <c r="FT268" s="89"/>
      <c r="FU268" s="89"/>
      <c r="FV268" s="139"/>
      <c r="FW268" s="139"/>
      <c r="FX268" s="139"/>
      <c r="FY268" s="139"/>
      <c r="GA268" s="139"/>
      <c r="GB268" s="139"/>
      <c r="GS268" s="139">
        <v>243</v>
      </c>
      <c r="GT268" s="139">
        <v>697374.69653277285</v>
      </c>
      <c r="GU268" s="139">
        <v>152625.30346722715</v>
      </c>
      <c r="GV268" s="139">
        <v>1.0474675332981056</v>
      </c>
    </row>
    <row r="269" spans="2:274">
      <c r="B269" s="26">
        <v>370000</v>
      </c>
      <c r="C269" s="6">
        <v>2</v>
      </c>
      <c r="D269" s="6">
        <v>1</v>
      </c>
      <c r="E269" s="6">
        <v>750</v>
      </c>
      <c r="F269" s="6">
        <v>2020</v>
      </c>
      <c r="G269" s="27">
        <v>7</v>
      </c>
      <c r="I269" s="55">
        <v>425000</v>
      </c>
      <c r="J269" s="6">
        <v>4</v>
      </c>
      <c r="K269" s="6">
        <v>2</v>
      </c>
      <c r="L269" s="6">
        <v>1900</v>
      </c>
      <c r="M269" s="6">
        <v>2766</v>
      </c>
      <c r="N269" s="27">
        <v>8</v>
      </c>
      <c r="P269" s="26">
        <v>549000</v>
      </c>
      <c r="Q269" s="57">
        <v>3</v>
      </c>
      <c r="R269" s="6">
        <v>1</v>
      </c>
      <c r="S269" s="6">
        <v>1540</v>
      </c>
      <c r="T269" s="6">
        <v>1044</v>
      </c>
      <c r="U269" s="27">
        <v>8</v>
      </c>
      <c r="W269" s="38">
        <v>288790</v>
      </c>
      <c r="X269" s="34">
        <v>4</v>
      </c>
      <c r="Y269" s="59">
        <v>2</v>
      </c>
      <c r="Z269" s="34">
        <v>1390</v>
      </c>
      <c r="AA269" s="34">
        <v>745</v>
      </c>
      <c r="AB269" s="39">
        <v>7</v>
      </c>
      <c r="AD269" s="38">
        <v>556000</v>
      </c>
      <c r="AE269" s="34">
        <v>3</v>
      </c>
      <c r="AF269" s="34">
        <v>1</v>
      </c>
      <c r="AG269" s="34">
        <v>1800</v>
      </c>
      <c r="AH269" s="34">
        <v>4005</v>
      </c>
      <c r="AI269" s="62">
        <v>7</v>
      </c>
      <c r="AK269" s="38">
        <v>317000</v>
      </c>
      <c r="AL269" s="34">
        <v>3</v>
      </c>
      <c r="AM269" s="34">
        <v>2</v>
      </c>
      <c r="AN269" s="59">
        <v>1760</v>
      </c>
      <c r="AO269" s="34">
        <v>11410</v>
      </c>
      <c r="AP269" s="39">
        <v>7</v>
      </c>
      <c r="AS269" s="38">
        <v>350000</v>
      </c>
      <c r="AT269" s="34">
        <v>4</v>
      </c>
      <c r="AU269" s="34">
        <v>1</v>
      </c>
      <c r="AV269" s="34">
        <v>1770</v>
      </c>
      <c r="AW269" s="59">
        <v>7336</v>
      </c>
      <c r="AX269" s="39">
        <v>8</v>
      </c>
      <c r="BN269" s="38">
        <v>499950</v>
      </c>
      <c r="BO269" s="34">
        <v>3</v>
      </c>
      <c r="BP269" s="59">
        <v>1</v>
      </c>
      <c r="BQ269" s="34">
        <v>2060</v>
      </c>
      <c r="BR269" s="34">
        <v>3500</v>
      </c>
      <c r="BS269" s="39">
        <v>7</v>
      </c>
      <c r="BU269" s="38">
        <v>499950</v>
      </c>
      <c r="BV269" s="34">
        <v>3</v>
      </c>
      <c r="BW269" s="59">
        <v>1</v>
      </c>
      <c r="BX269" s="34">
        <v>2060</v>
      </c>
      <c r="BY269" s="34">
        <v>3500</v>
      </c>
      <c r="BZ269" s="39">
        <v>7</v>
      </c>
      <c r="CJ269" s="5"/>
      <c r="CK269" s="6"/>
      <c r="CL269" s="6"/>
      <c r="CM269" s="139" t="s">
        <v>100</v>
      </c>
      <c r="CN269" s="139">
        <v>747600</v>
      </c>
      <c r="CO269" s="83"/>
      <c r="CP269" s="83"/>
      <c r="CQ269" s="83"/>
      <c r="CR269" s="6"/>
      <c r="CS269" s="139" t="s">
        <v>100</v>
      </c>
      <c r="CT269" s="139">
        <v>3505.1</v>
      </c>
      <c r="CU269" s="6"/>
      <c r="CV269" s="6"/>
      <c r="CW269" s="6"/>
      <c r="CX269" s="6"/>
      <c r="CY269" s="6"/>
      <c r="CZ269" s="7"/>
      <c r="FJ269" s="100"/>
      <c r="FK269" s="89"/>
      <c r="FL269" s="89">
        <v>1900</v>
      </c>
      <c r="FM269" s="89">
        <v>425000</v>
      </c>
      <c r="FN269" s="145">
        <f t="shared" si="51"/>
        <v>21.440000000000055</v>
      </c>
      <c r="FO269" s="145">
        <f t="shared" si="52"/>
        <v>459.67360000000235</v>
      </c>
      <c r="FP269" s="89">
        <f t="shared" si="48"/>
        <v>-30982.900000000023</v>
      </c>
      <c r="FQ269" s="89">
        <f t="shared" si="49"/>
        <v>959940092.4100014</v>
      </c>
      <c r="FR269" s="89">
        <f t="shared" si="50"/>
        <v>-664273.37600000214</v>
      </c>
      <c r="FS269" s="89"/>
      <c r="FT269" s="89"/>
      <c r="FU269" s="89"/>
      <c r="FV269" s="139"/>
      <c r="FW269" s="139"/>
      <c r="FX269" s="139"/>
      <c r="FY269" s="139"/>
      <c r="GA269" s="139"/>
      <c r="GB269" s="139"/>
      <c r="GS269" s="139">
        <v>244</v>
      </c>
      <c r="GT269" s="139">
        <v>616585.04522914276</v>
      </c>
      <c r="GU269" s="139">
        <v>234414.95477085724</v>
      </c>
      <c r="GV269" s="139">
        <v>1.6087899507091985</v>
      </c>
    </row>
    <row r="270" spans="2:274">
      <c r="B270" s="26">
        <v>355000</v>
      </c>
      <c r="C270" s="6">
        <v>3</v>
      </c>
      <c r="D270" s="6">
        <v>1</v>
      </c>
      <c r="E270" s="6">
        <v>1180</v>
      </c>
      <c r="F270" s="6">
        <v>7573</v>
      </c>
      <c r="G270" s="27">
        <v>7</v>
      </c>
      <c r="I270" s="55">
        <v>427000</v>
      </c>
      <c r="J270" s="6">
        <v>2</v>
      </c>
      <c r="K270" s="6">
        <v>1</v>
      </c>
      <c r="L270" s="6">
        <v>920</v>
      </c>
      <c r="M270" s="6">
        <v>3780</v>
      </c>
      <c r="N270" s="27">
        <v>6</v>
      </c>
      <c r="P270" s="26">
        <v>550000</v>
      </c>
      <c r="Q270" s="57">
        <v>3</v>
      </c>
      <c r="R270" s="6">
        <v>2</v>
      </c>
      <c r="S270" s="6">
        <v>1980</v>
      </c>
      <c r="T270" s="6">
        <v>9061</v>
      </c>
      <c r="U270" s="27">
        <v>8</v>
      </c>
      <c r="W270" s="38">
        <v>289950</v>
      </c>
      <c r="X270" s="34">
        <v>3</v>
      </c>
      <c r="Y270" s="59">
        <v>2</v>
      </c>
      <c r="Z270" s="34">
        <v>2099</v>
      </c>
      <c r="AA270" s="34">
        <v>4275</v>
      </c>
      <c r="AB270" s="39">
        <v>7</v>
      </c>
      <c r="AD270" s="38">
        <v>560000</v>
      </c>
      <c r="AE270" s="34">
        <v>3</v>
      </c>
      <c r="AF270" s="34">
        <v>2</v>
      </c>
      <c r="AG270" s="34">
        <v>1300</v>
      </c>
      <c r="AH270" s="34">
        <v>6000</v>
      </c>
      <c r="AI270" s="62">
        <v>7</v>
      </c>
      <c r="AK270" s="38">
        <v>322000</v>
      </c>
      <c r="AL270" s="34">
        <v>3</v>
      </c>
      <c r="AM270" s="34">
        <v>2</v>
      </c>
      <c r="AN270" s="59">
        <v>1760</v>
      </c>
      <c r="AO270" s="34">
        <v>43575</v>
      </c>
      <c r="AP270" s="39">
        <v>7</v>
      </c>
      <c r="AS270" s="38">
        <v>250000</v>
      </c>
      <c r="AT270" s="34">
        <v>4</v>
      </c>
      <c r="AU270" s="34">
        <v>1</v>
      </c>
      <c r="AV270" s="34">
        <v>1860</v>
      </c>
      <c r="AW270" s="59">
        <v>7350</v>
      </c>
      <c r="AX270" s="39">
        <v>7</v>
      </c>
      <c r="BN270" s="38">
        <v>500000</v>
      </c>
      <c r="BO270" s="34">
        <v>3</v>
      </c>
      <c r="BP270" s="59">
        <v>1</v>
      </c>
      <c r="BQ270" s="34">
        <v>1800</v>
      </c>
      <c r="BR270" s="34">
        <v>7199</v>
      </c>
      <c r="BS270" s="39">
        <v>7</v>
      </c>
      <c r="BU270" s="38">
        <v>500000</v>
      </c>
      <c r="BV270" s="34">
        <v>3</v>
      </c>
      <c r="BW270" s="59">
        <v>1</v>
      </c>
      <c r="BX270" s="34">
        <v>1800</v>
      </c>
      <c r="BY270" s="34">
        <v>7199</v>
      </c>
      <c r="BZ270" s="39">
        <v>7</v>
      </c>
      <c r="CJ270" s="5"/>
      <c r="CK270" s="6"/>
      <c r="CL270" s="6"/>
      <c r="CM270" s="139" t="s">
        <v>101</v>
      </c>
      <c r="CN270" s="139">
        <v>54527.505801099032</v>
      </c>
      <c r="CO270" s="83"/>
      <c r="CP270" s="83"/>
      <c r="CQ270" s="83"/>
      <c r="CR270" s="6"/>
      <c r="CS270" s="139" t="s">
        <v>101</v>
      </c>
      <c r="CT270" s="139">
        <v>145.14685666593013</v>
      </c>
      <c r="CU270" s="6"/>
      <c r="CV270" s="6"/>
      <c r="CW270" s="6"/>
      <c r="CX270" s="6"/>
      <c r="CY270" s="6"/>
      <c r="CZ270" s="7"/>
      <c r="FJ270" s="100"/>
      <c r="FK270" s="89"/>
      <c r="FL270" s="89">
        <v>920</v>
      </c>
      <c r="FM270" s="89">
        <v>427000</v>
      </c>
      <c r="FN270" s="145">
        <f t="shared" si="51"/>
        <v>-958.56</v>
      </c>
      <c r="FO270" s="145">
        <f t="shared" si="52"/>
        <v>918837.27359999984</v>
      </c>
      <c r="FP270" s="89">
        <f t="shared" si="48"/>
        <v>-28982.900000000023</v>
      </c>
      <c r="FQ270" s="89">
        <f t="shared" si="49"/>
        <v>840008492.4100014</v>
      </c>
      <c r="FR270" s="89">
        <f t="shared" si="50"/>
        <v>27781848.62400002</v>
      </c>
      <c r="FS270" s="89"/>
      <c r="FT270" s="89"/>
      <c r="FU270" s="89"/>
      <c r="FV270" s="139"/>
      <c r="FW270" s="139"/>
      <c r="FX270" s="139"/>
      <c r="FY270" s="139"/>
      <c r="GA270" s="139"/>
      <c r="GB270" s="139"/>
      <c r="GS270" s="139">
        <v>245</v>
      </c>
      <c r="GT270" s="139">
        <v>518061.08022471593</v>
      </c>
      <c r="GU270" s="139">
        <v>381938.91977528407</v>
      </c>
      <c r="GV270" s="139">
        <v>2.6212469956101714</v>
      </c>
    </row>
    <row r="271" spans="2:274">
      <c r="B271" s="26">
        <v>429950</v>
      </c>
      <c r="C271" s="6">
        <v>4</v>
      </c>
      <c r="D271" s="6">
        <v>2</v>
      </c>
      <c r="E271" s="6">
        <v>2320</v>
      </c>
      <c r="F271" s="6">
        <v>4524</v>
      </c>
      <c r="G271" s="27">
        <v>8</v>
      </c>
      <c r="I271" s="55">
        <v>429900</v>
      </c>
      <c r="J271" s="6">
        <v>4</v>
      </c>
      <c r="K271" s="6">
        <v>3</v>
      </c>
      <c r="L271" s="6">
        <v>3760</v>
      </c>
      <c r="M271" s="6">
        <v>4675</v>
      </c>
      <c r="N271" s="27">
        <v>8</v>
      </c>
      <c r="P271" s="26">
        <v>554000</v>
      </c>
      <c r="Q271" s="57">
        <v>3</v>
      </c>
      <c r="R271" s="6">
        <v>1</v>
      </c>
      <c r="S271" s="6">
        <v>1760</v>
      </c>
      <c r="T271" s="6">
        <v>10780</v>
      </c>
      <c r="U271" s="27">
        <v>8</v>
      </c>
      <c r="W271" s="38">
        <v>295000</v>
      </c>
      <c r="X271" s="34">
        <v>4</v>
      </c>
      <c r="Y271" s="59">
        <v>2</v>
      </c>
      <c r="Z271" s="34">
        <v>1677</v>
      </c>
      <c r="AA271" s="34">
        <v>7209</v>
      </c>
      <c r="AB271" s="39">
        <v>7</v>
      </c>
      <c r="AD271" s="38">
        <v>570000</v>
      </c>
      <c r="AE271" s="34">
        <v>3</v>
      </c>
      <c r="AF271" s="34">
        <v>1</v>
      </c>
      <c r="AG271" s="34">
        <v>2910</v>
      </c>
      <c r="AH271" s="34">
        <v>37461</v>
      </c>
      <c r="AI271" s="62">
        <v>7</v>
      </c>
      <c r="AK271" s="38">
        <v>577000</v>
      </c>
      <c r="AL271" s="34">
        <v>3</v>
      </c>
      <c r="AM271" s="34">
        <v>1</v>
      </c>
      <c r="AN271" s="59">
        <v>1760</v>
      </c>
      <c r="AO271" s="34">
        <v>12874</v>
      </c>
      <c r="AP271" s="39">
        <v>7</v>
      </c>
      <c r="AS271" s="38">
        <v>470000</v>
      </c>
      <c r="AT271" s="34">
        <v>4</v>
      </c>
      <c r="AU271" s="34">
        <v>2</v>
      </c>
      <c r="AV271" s="34">
        <v>2310</v>
      </c>
      <c r="AW271" s="59">
        <v>7350</v>
      </c>
      <c r="AX271" s="39">
        <v>8</v>
      </c>
      <c r="BN271" s="38">
        <v>503000</v>
      </c>
      <c r="BO271" s="34">
        <v>3</v>
      </c>
      <c r="BP271" s="59">
        <v>1</v>
      </c>
      <c r="BQ271" s="34">
        <v>2070</v>
      </c>
      <c r="BR271" s="34">
        <v>9827</v>
      </c>
      <c r="BS271" s="39">
        <v>7</v>
      </c>
      <c r="BU271" s="38">
        <v>503000</v>
      </c>
      <c r="BV271" s="34">
        <v>3</v>
      </c>
      <c r="BW271" s="59">
        <v>1</v>
      </c>
      <c r="BX271" s="34">
        <v>2070</v>
      </c>
      <c r="BY271" s="34">
        <v>9827</v>
      </c>
      <c r="BZ271" s="39">
        <v>7</v>
      </c>
      <c r="CJ271" s="5"/>
      <c r="CK271" s="6"/>
      <c r="CL271" s="6"/>
      <c r="CM271" s="139" t="s">
        <v>102</v>
      </c>
      <c r="CN271" s="139">
        <v>823000</v>
      </c>
      <c r="CO271" s="83"/>
      <c r="CP271" s="83"/>
      <c r="CQ271" s="83"/>
      <c r="CR271" s="6"/>
      <c r="CS271" s="139" t="s">
        <v>102</v>
      </c>
      <c r="CT271" s="139">
        <v>3590</v>
      </c>
      <c r="CU271" s="6"/>
      <c r="CV271" s="6"/>
      <c r="CW271" s="6"/>
      <c r="CX271" s="6"/>
      <c r="CY271" s="6"/>
      <c r="CZ271" s="7"/>
      <c r="FJ271" s="100"/>
      <c r="FK271" s="89"/>
      <c r="FL271" s="89">
        <v>3760</v>
      </c>
      <c r="FM271" s="89">
        <v>429900</v>
      </c>
      <c r="FN271" s="145">
        <f t="shared" si="51"/>
        <v>1881.44</v>
      </c>
      <c r="FO271" s="145">
        <f t="shared" si="52"/>
        <v>3539816.4736000001</v>
      </c>
      <c r="FP271" s="89">
        <f t="shared" si="48"/>
        <v>-26082.900000000023</v>
      </c>
      <c r="FQ271" s="89">
        <f t="shared" si="49"/>
        <v>680317672.41000116</v>
      </c>
      <c r="FR271" s="89">
        <f t="shared" si="50"/>
        <v>-49073411.376000047</v>
      </c>
      <c r="FS271" s="89"/>
      <c r="FT271" s="89"/>
      <c r="FU271" s="89"/>
      <c r="FV271" s="139"/>
      <c r="FW271" s="139"/>
      <c r="FX271" s="139"/>
      <c r="FY271" s="139"/>
      <c r="GA271" s="139"/>
      <c r="GB271" s="139"/>
      <c r="GS271" s="139">
        <v>246</v>
      </c>
      <c r="GT271" s="139">
        <v>492444.84932356491</v>
      </c>
      <c r="GU271" s="139">
        <v>413555.15067643509</v>
      </c>
      <c r="GV271" s="139">
        <v>2.8382292039457844</v>
      </c>
    </row>
    <row r="272" spans="2:274">
      <c r="B272" s="26">
        <v>715000</v>
      </c>
      <c r="C272" s="6">
        <v>3</v>
      </c>
      <c r="D272" s="6">
        <v>1</v>
      </c>
      <c r="E272" s="6">
        <v>1670</v>
      </c>
      <c r="F272" s="6">
        <v>5060</v>
      </c>
      <c r="G272" s="27">
        <v>7</v>
      </c>
      <c r="I272" s="55">
        <v>429950</v>
      </c>
      <c r="J272" s="6">
        <v>4</v>
      </c>
      <c r="K272" s="6">
        <v>2</v>
      </c>
      <c r="L272" s="6">
        <v>2320</v>
      </c>
      <c r="M272" s="6">
        <v>4524</v>
      </c>
      <c r="N272" s="27">
        <v>8</v>
      </c>
      <c r="P272" s="26">
        <v>555000</v>
      </c>
      <c r="Q272" s="57">
        <v>3</v>
      </c>
      <c r="R272" s="6">
        <v>2</v>
      </c>
      <c r="S272" s="6">
        <v>2180</v>
      </c>
      <c r="T272" s="6">
        <v>4976</v>
      </c>
      <c r="U272" s="27">
        <v>8</v>
      </c>
      <c r="W272" s="38">
        <v>299500</v>
      </c>
      <c r="X272" s="34">
        <v>4</v>
      </c>
      <c r="Y272" s="59">
        <v>2</v>
      </c>
      <c r="Z272" s="34">
        <v>1600</v>
      </c>
      <c r="AA272" s="34">
        <v>15312</v>
      </c>
      <c r="AB272" s="39">
        <v>7</v>
      </c>
      <c r="AD272" s="38">
        <v>572500</v>
      </c>
      <c r="AE272" s="34">
        <v>3</v>
      </c>
      <c r="AF272" s="34">
        <v>1</v>
      </c>
      <c r="AG272" s="34">
        <v>1590</v>
      </c>
      <c r="AH272" s="34">
        <v>4600</v>
      </c>
      <c r="AI272" s="62">
        <v>7</v>
      </c>
      <c r="AK272" s="38">
        <v>750000</v>
      </c>
      <c r="AL272" s="34">
        <v>3</v>
      </c>
      <c r="AM272" s="34">
        <v>2</v>
      </c>
      <c r="AN272" s="59">
        <v>1760</v>
      </c>
      <c r="AO272" s="34">
        <v>5488</v>
      </c>
      <c r="AP272" s="39">
        <v>7</v>
      </c>
      <c r="AS272" s="38">
        <v>333000</v>
      </c>
      <c r="AT272" s="34">
        <v>4</v>
      </c>
      <c r="AU272" s="34">
        <v>2</v>
      </c>
      <c r="AV272" s="34">
        <v>2100</v>
      </c>
      <c r="AW272" s="59">
        <v>7366</v>
      </c>
      <c r="AX272" s="39">
        <v>8</v>
      </c>
      <c r="BN272" s="38">
        <v>505000</v>
      </c>
      <c r="BO272" s="34">
        <v>4</v>
      </c>
      <c r="BP272" s="59">
        <v>1</v>
      </c>
      <c r="BQ272" s="34">
        <v>1480</v>
      </c>
      <c r="BR272" s="34">
        <v>12675</v>
      </c>
      <c r="BS272" s="39">
        <v>7</v>
      </c>
      <c r="BU272" s="38">
        <v>505000</v>
      </c>
      <c r="BV272" s="34">
        <v>4</v>
      </c>
      <c r="BW272" s="59">
        <v>1</v>
      </c>
      <c r="BX272" s="34">
        <v>1480</v>
      </c>
      <c r="BY272" s="34">
        <v>12675</v>
      </c>
      <c r="BZ272" s="39">
        <v>7</v>
      </c>
      <c r="CJ272" s="5"/>
      <c r="CK272" s="6"/>
      <c r="CL272" s="6"/>
      <c r="CM272" s="139" t="s">
        <v>103</v>
      </c>
      <c r="CN272" s="139" t="e">
        <v>#N/A</v>
      </c>
      <c r="CO272" s="142" t="s">
        <v>99</v>
      </c>
      <c r="CP272" s="143" t="s">
        <v>139</v>
      </c>
      <c r="CQ272" s="143" t="s">
        <v>140</v>
      </c>
      <c r="CR272" s="6"/>
      <c r="CS272" s="139" t="s">
        <v>103</v>
      </c>
      <c r="CT272" s="139">
        <v>3560</v>
      </c>
      <c r="CU272" s="6"/>
      <c r="CV272" s="6"/>
      <c r="CW272" s="6"/>
      <c r="CX272" s="6"/>
      <c r="CY272" s="6"/>
      <c r="CZ272" s="7"/>
      <c r="FJ272" s="100"/>
      <c r="FK272" s="89"/>
      <c r="FL272" s="89">
        <v>2320</v>
      </c>
      <c r="FM272" s="89">
        <v>429950</v>
      </c>
      <c r="FN272" s="145">
        <f t="shared" si="51"/>
        <v>441.44000000000005</v>
      </c>
      <c r="FO272" s="145">
        <f t="shared" si="52"/>
        <v>194869.27360000004</v>
      </c>
      <c r="FP272" s="89">
        <f t="shared" si="48"/>
        <v>-26032.900000000023</v>
      </c>
      <c r="FQ272" s="89">
        <f t="shared" si="49"/>
        <v>677711882.41000116</v>
      </c>
      <c r="FR272" s="89">
        <f t="shared" si="50"/>
        <v>-11491963.376000011</v>
      </c>
      <c r="FS272" s="89"/>
      <c r="FT272" s="89"/>
      <c r="FU272" s="89"/>
      <c r="FV272" s="139"/>
      <c r="FW272" s="139"/>
      <c r="FX272" s="139"/>
      <c r="FY272" s="139"/>
      <c r="GA272" s="139"/>
      <c r="GB272" s="139"/>
      <c r="GS272" s="139">
        <v>247</v>
      </c>
      <c r="GT272" s="139">
        <v>679443.33490196709</v>
      </c>
      <c r="GU272" s="139">
        <v>232556.66509803291</v>
      </c>
      <c r="GV272" s="139">
        <v>1.5960365077641065</v>
      </c>
    </row>
    <row r="273" spans="2:204">
      <c r="B273" s="26">
        <v>325000</v>
      </c>
      <c r="C273" s="6">
        <v>4</v>
      </c>
      <c r="D273" s="6">
        <v>2</v>
      </c>
      <c r="E273" s="6">
        <v>2240</v>
      </c>
      <c r="F273" s="6">
        <v>5105</v>
      </c>
      <c r="G273" s="27">
        <v>8</v>
      </c>
      <c r="I273" s="55">
        <v>430000</v>
      </c>
      <c r="J273" s="6">
        <v>3</v>
      </c>
      <c r="K273" s="6">
        <v>2</v>
      </c>
      <c r="L273" s="6">
        <v>1540</v>
      </c>
      <c r="M273" s="6">
        <v>6000</v>
      </c>
      <c r="N273" s="27">
        <v>6</v>
      </c>
      <c r="P273" s="26">
        <v>556000</v>
      </c>
      <c r="Q273" s="57">
        <v>3</v>
      </c>
      <c r="R273" s="6">
        <v>1</v>
      </c>
      <c r="S273" s="6">
        <v>1800</v>
      </c>
      <c r="T273" s="6">
        <v>4005</v>
      </c>
      <c r="U273" s="27">
        <v>7</v>
      </c>
      <c r="W273" s="38">
        <v>300000</v>
      </c>
      <c r="X273" s="34">
        <v>3</v>
      </c>
      <c r="Y273" s="59">
        <v>2</v>
      </c>
      <c r="Z273" s="34">
        <v>1750</v>
      </c>
      <c r="AA273" s="34">
        <v>4200</v>
      </c>
      <c r="AB273" s="39">
        <v>7</v>
      </c>
      <c r="AD273" s="38">
        <v>577000</v>
      </c>
      <c r="AE273" s="34">
        <v>3</v>
      </c>
      <c r="AF273" s="34">
        <v>1</v>
      </c>
      <c r="AG273" s="34">
        <v>1760</v>
      </c>
      <c r="AH273" s="34">
        <v>12874</v>
      </c>
      <c r="AI273" s="62">
        <v>7</v>
      </c>
      <c r="AK273" s="38">
        <v>195000</v>
      </c>
      <c r="AL273" s="34">
        <v>3</v>
      </c>
      <c r="AM273" s="34">
        <v>2</v>
      </c>
      <c r="AN273" s="59">
        <v>1760</v>
      </c>
      <c r="AO273" s="34">
        <v>10137</v>
      </c>
      <c r="AP273" s="39">
        <v>8</v>
      </c>
      <c r="AS273" s="38">
        <v>498000</v>
      </c>
      <c r="AT273" s="34">
        <v>4</v>
      </c>
      <c r="AU273" s="34">
        <v>2</v>
      </c>
      <c r="AV273" s="34">
        <v>2270</v>
      </c>
      <c r="AW273" s="59">
        <v>7375</v>
      </c>
      <c r="AX273" s="39">
        <v>7</v>
      </c>
      <c r="BN273" s="38">
        <v>510000</v>
      </c>
      <c r="BO273" s="34">
        <v>3</v>
      </c>
      <c r="BP273" s="59">
        <v>1</v>
      </c>
      <c r="BQ273" s="34">
        <v>2060</v>
      </c>
      <c r="BR273" s="34">
        <v>58341</v>
      </c>
      <c r="BS273" s="39">
        <v>8</v>
      </c>
      <c r="BU273" s="38">
        <v>510000</v>
      </c>
      <c r="BV273" s="34">
        <v>3</v>
      </c>
      <c r="BW273" s="59">
        <v>1</v>
      </c>
      <c r="BX273" s="34">
        <v>2060</v>
      </c>
      <c r="BY273" s="34">
        <v>58341</v>
      </c>
      <c r="BZ273" s="39">
        <v>8</v>
      </c>
      <c r="CJ273" s="5"/>
      <c r="CK273" s="6"/>
      <c r="CL273" s="6"/>
      <c r="CM273" s="139" t="s">
        <v>104</v>
      </c>
      <c r="CN273" s="139">
        <v>172431.11345951719</v>
      </c>
      <c r="CO273" s="142">
        <v>123349.78781747684</v>
      </c>
      <c r="CP273" s="83">
        <f>SUM(CN269-CO273)</f>
        <v>624250.21218252322</v>
      </c>
      <c r="CQ273" s="83">
        <f>SUM(CN269+CO273)</f>
        <v>870949.78781747678</v>
      </c>
      <c r="CR273" s="6"/>
      <c r="CS273" s="139" t="s">
        <v>104</v>
      </c>
      <c r="CT273" s="139">
        <v>458.99466227833267</v>
      </c>
      <c r="CU273" s="141" t="s">
        <v>99</v>
      </c>
      <c r="CV273" s="105" t="s">
        <v>139</v>
      </c>
      <c r="CW273" s="105" t="s">
        <v>140</v>
      </c>
      <c r="CX273" s="6"/>
      <c r="CY273" s="6"/>
      <c r="CZ273" s="7"/>
      <c r="FJ273" s="100"/>
      <c r="FK273" s="89"/>
      <c r="FL273" s="89">
        <v>1540</v>
      </c>
      <c r="FM273" s="89">
        <v>430000</v>
      </c>
      <c r="FN273" s="145">
        <f t="shared" si="51"/>
        <v>-338.55999999999995</v>
      </c>
      <c r="FO273" s="145">
        <f t="shared" si="52"/>
        <v>114622.87359999996</v>
      </c>
      <c r="FP273" s="89">
        <f t="shared" si="48"/>
        <v>-25982.900000000023</v>
      </c>
      <c r="FQ273" s="89">
        <f t="shared" si="49"/>
        <v>675111092.41000116</v>
      </c>
      <c r="FR273" s="89">
        <f t="shared" si="50"/>
        <v>8796770.6240000073</v>
      </c>
      <c r="FS273" s="89"/>
      <c r="FT273" s="89"/>
      <c r="FU273" s="89"/>
      <c r="FV273" s="139"/>
      <c r="FW273" s="139"/>
      <c r="FX273" s="139"/>
      <c r="FY273" s="139"/>
      <c r="GA273" s="139"/>
      <c r="GB273" s="139"/>
      <c r="GS273" s="139">
        <v>248</v>
      </c>
      <c r="GT273" s="139">
        <v>520031.55952480441</v>
      </c>
      <c r="GU273" s="139">
        <v>392968.44047519559</v>
      </c>
      <c r="GV273" s="139">
        <v>2.6969426016371072</v>
      </c>
    </row>
    <row r="274" spans="2:204">
      <c r="B274" s="26">
        <v>479000</v>
      </c>
      <c r="C274" s="6">
        <v>4</v>
      </c>
      <c r="D274" s="6">
        <v>2</v>
      </c>
      <c r="E274" s="6">
        <v>2370</v>
      </c>
      <c r="F274" s="6">
        <v>30378</v>
      </c>
      <c r="G274" s="27">
        <v>8</v>
      </c>
      <c r="I274" s="55">
        <v>435000</v>
      </c>
      <c r="J274" s="6">
        <v>2</v>
      </c>
      <c r="K274" s="6">
        <v>1</v>
      </c>
      <c r="L274" s="6">
        <v>1230</v>
      </c>
      <c r="M274" s="6">
        <v>3800</v>
      </c>
      <c r="N274" s="27">
        <v>7</v>
      </c>
      <c r="P274" s="26">
        <v>560000</v>
      </c>
      <c r="Q274" s="57">
        <v>3</v>
      </c>
      <c r="R274" s="6">
        <v>2</v>
      </c>
      <c r="S274" s="6">
        <v>2060</v>
      </c>
      <c r="T274" s="6">
        <v>31400</v>
      </c>
      <c r="U274" s="27">
        <v>8</v>
      </c>
      <c r="W274" s="38">
        <v>300000</v>
      </c>
      <c r="X274" s="34">
        <v>3</v>
      </c>
      <c r="Y274" s="59">
        <v>2</v>
      </c>
      <c r="Z274" s="34">
        <v>1880</v>
      </c>
      <c r="AA274" s="34">
        <v>4200</v>
      </c>
      <c r="AB274" s="39">
        <v>7</v>
      </c>
      <c r="AD274" s="38">
        <v>597500</v>
      </c>
      <c r="AE274" s="34">
        <v>3</v>
      </c>
      <c r="AF274" s="34">
        <v>2</v>
      </c>
      <c r="AG274" s="34">
        <v>2150</v>
      </c>
      <c r="AH274" s="34">
        <v>5400</v>
      </c>
      <c r="AI274" s="62">
        <v>7</v>
      </c>
      <c r="AK274" s="38">
        <v>450000</v>
      </c>
      <c r="AL274" s="34">
        <v>3</v>
      </c>
      <c r="AM274" s="34">
        <v>2</v>
      </c>
      <c r="AN274" s="59">
        <v>1760</v>
      </c>
      <c r="AO274" s="34">
        <v>10013</v>
      </c>
      <c r="AP274" s="39">
        <v>8</v>
      </c>
      <c r="AS274" s="38">
        <v>550500</v>
      </c>
      <c r="AT274" s="34">
        <v>2</v>
      </c>
      <c r="AU274" s="34">
        <v>1</v>
      </c>
      <c r="AV274" s="34">
        <v>930</v>
      </c>
      <c r="AW274" s="59">
        <v>7400</v>
      </c>
      <c r="AX274" s="39">
        <v>7</v>
      </c>
      <c r="BN274" s="38">
        <v>510000</v>
      </c>
      <c r="BO274" s="34">
        <v>4</v>
      </c>
      <c r="BP274" s="59">
        <v>1</v>
      </c>
      <c r="BQ274" s="34">
        <v>1060</v>
      </c>
      <c r="BR274" s="34">
        <v>7200</v>
      </c>
      <c r="BS274" s="39">
        <v>6</v>
      </c>
      <c r="BU274" s="38">
        <v>510000</v>
      </c>
      <c r="BV274" s="34">
        <v>4</v>
      </c>
      <c r="BW274" s="59">
        <v>1</v>
      </c>
      <c r="BX274" s="34">
        <v>1060</v>
      </c>
      <c r="BY274" s="34">
        <v>7200</v>
      </c>
      <c r="BZ274" s="39">
        <v>6</v>
      </c>
      <c r="CJ274" s="5"/>
      <c r="CK274" s="6"/>
      <c r="CL274" s="6"/>
      <c r="CM274" s="139" t="s">
        <v>105</v>
      </c>
      <c r="CN274" s="139">
        <v>29732488888.888889</v>
      </c>
      <c r="CO274" s="83"/>
      <c r="CP274" s="83"/>
      <c r="CQ274" s="83"/>
      <c r="CR274" s="6"/>
      <c r="CS274" s="139" t="s">
        <v>105</v>
      </c>
      <c r="CT274" s="139">
        <v>210676.10000000068</v>
      </c>
      <c r="CU274" s="141">
        <v>328.34500146447823</v>
      </c>
      <c r="CV274" s="68">
        <f>SUM(CT269-CU274)</f>
        <v>3176.7549985355217</v>
      </c>
      <c r="CW274" s="68">
        <f>SUM(CT269+CU274)</f>
        <v>3833.4450014644781</v>
      </c>
      <c r="CX274" s="6"/>
      <c r="CY274" s="6"/>
      <c r="CZ274" s="7"/>
      <c r="FJ274" s="100"/>
      <c r="FK274" s="89"/>
      <c r="FL274" s="89">
        <v>1230</v>
      </c>
      <c r="FM274" s="89">
        <v>435000</v>
      </c>
      <c r="FN274" s="145">
        <f t="shared" si="51"/>
        <v>-648.55999999999995</v>
      </c>
      <c r="FO274" s="145">
        <f t="shared" si="52"/>
        <v>420630.07359999995</v>
      </c>
      <c r="FP274" s="89">
        <f t="shared" si="48"/>
        <v>-20982.900000000023</v>
      </c>
      <c r="FQ274" s="89">
        <f t="shared" si="49"/>
        <v>440282092.41000098</v>
      </c>
      <c r="FR274" s="89">
        <f t="shared" si="50"/>
        <v>13608669.624000015</v>
      </c>
      <c r="FS274" s="89"/>
      <c r="FT274" s="89"/>
      <c r="FU274" s="89"/>
      <c r="FV274" s="139"/>
      <c r="FW274" s="139"/>
      <c r="FX274" s="139"/>
      <c r="FY274" s="139"/>
      <c r="GA274" s="139"/>
      <c r="GB274" s="139"/>
      <c r="GS274" s="139">
        <v>249</v>
      </c>
      <c r="GT274" s="139">
        <v>693433.73793259566</v>
      </c>
      <c r="GU274" s="139">
        <v>256566.26206740434</v>
      </c>
      <c r="GV274" s="139">
        <v>1.7608143836579906</v>
      </c>
    </row>
    <row r="275" spans="2:204" ht="16" thickBot="1">
      <c r="B275" s="26">
        <v>895000</v>
      </c>
      <c r="C275" s="6">
        <v>4</v>
      </c>
      <c r="D275" s="6">
        <v>1</v>
      </c>
      <c r="E275" s="6">
        <v>3390</v>
      </c>
      <c r="F275" s="6">
        <v>6200</v>
      </c>
      <c r="G275" s="27">
        <v>8</v>
      </c>
      <c r="I275" s="55">
        <v>435000</v>
      </c>
      <c r="J275" s="6">
        <v>4</v>
      </c>
      <c r="K275" s="6">
        <v>1</v>
      </c>
      <c r="L275" s="6">
        <v>1450</v>
      </c>
      <c r="M275" s="6">
        <v>8800</v>
      </c>
      <c r="N275" s="27">
        <v>7</v>
      </c>
      <c r="P275" s="26">
        <v>560000</v>
      </c>
      <c r="Q275" s="57">
        <v>3</v>
      </c>
      <c r="R275" s="6">
        <v>2</v>
      </c>
      <c r="S275" s="6">
        <v>1300</v>
      </c>
      <c r="T275" s="6">
        <v>6000</v>
      </c>
      <c r="U275" s="27">
        <v>7</v>
      </c>
      <c r="W275" s="38">
        <v>302000</v>
      </c>
      <c r="X275" s="34">
        <v>3</v>
      </c>
      <c r="Y275" s="59">
        <v>2</v>
      </c>
      <c r="Z275" s="34">
        <v>2140</v>
      </c>
      <c r="AA275" s="34">
        <v>9492</v>
      </c>
      <c r="AB275" s="39">
        <v>8</v>
      </c>
      <c r="AD275" s="38">
        <v>599000</v>
      </c>
      <c r="AE275" s="34">
        <v>3</v>
      </c>
      <c r="AF275" s="34">
        <v>2</v>
      </c>
      <c r="AG275" s="34">
        <v>1960</v>
      </c>
      <c r="AH275" s="34">
        <v>2500</v>
      </c>
      <c r="AI275" s="62">
        <v>7</v>
      </c>
      <c r="AK275" s="38">
        <v>554000</v>
      </c>
      <c r="AL275" s="34">
        <v>3</v>
      </c>
      <c r="AM275" s="34">
        <v>1</v>
      </c>
      <c r="AN275" s="59">
        <v>1760</v>
      </c>
      <c r="AO275" s="34">
        <v>10780</v>
      </c>
      <c r="AP275" s="39">
        <v>8</v>
      </c>
      <c r="AS275" s="38">
        <v>385000</v>
      </c>
      <c r="AT275" s="34">
        <v>3</v>
      </c>
      <c r="AU275" s="34">
        <v>2</v>
      </c>
      <c r="AV275" s="34">
        <v>1860</v>
      </c>
      <c r="AW275" s="59">
        <v>7400</v>
      </c>
      <c r="AX275" s="39">
        <v>8</v>
      </c>
      <c r="BN275" s="38">
        <v>512031</v>
      </c>
      <c r="BO275" s="34">
        <v>3</v>
      </c>
      <c r="BP275" s="59">
        <v>1</v>
      </c>
      <c r="BQ275" s="34">
        <v>1540</v>
      </c>
      <c r="BR275" s="34">
        <v>3000</v>
      </c>
      <c r="BS275" s="39">
        <v>7</v>
      </c>
      <c r="BU275" s="38">
        <v>512031</v>
      </c>
      <c r="BV275" s="34">
        <v>3</v>
      </c>
      <c r="BW275" s="59">
        <v>1</v>
      </c>
      <c r="BX275" s="34">
        <v>1540</v>
      </c>
      <c r="BY275" s="34">
        <v>3000</v>
      </c>
      <c r="BZ275" s="39">
        <v>7</v>
      </c>
      <c r="CJ275" s="5"/>
      <c r="CK275" s="6"/>
      <c r="CL275" s="6"/>
      <c r="CM275" s="139" t="s">
        <v>106</v>
      </c>
      <c r="CN275" s="139">
        <v>-1.4652533449498031</v>
      </c>
      <c r="CO275" s="83"/>
      <c r="CP275" s="83"/>
      <c r="CQ275" s="83"/>
      <c r="CR275" s="6"/>
      <c r="CS275" s="139" t="s">
        <v>106</v>
      </c>
      <c r="CT275" s="139">
        <v>1.7390240692935031</v>
      </c>
      <c r="CU275" s="6"/>
      <c r="CV275" s="6"/>
      <c r="CW275" s="6"/>
      <c r="CX275" s="6"/>
      <c r="CY275" s="6"/>
      <c r="CZ275" s="7"/>
      <c r="FJ275" s="100"/>
      <c r="FK275" s="89"/>
      <c r="FL275" s="89">
        <v>1450</v>
      </c>
      <c r="FM275" s="89">
        <v>435000</v>
      </c>
      <c r="FN275" s="145">
        <f t="shared" si="51"/>
        <v>-428.55999999999995</v>
      </c>
      <c r="FO275" s="145">
        <f t="shared" si="52"/>
        <v>183663.67359999995</v>
      </c>
      <c r="FP275" s="89">
        <f t="shared" si="48"/>
        <v>-20982.900000000023</v>
      </c>
      <c r="FQ275" s="89">
        <f t="shared" si="49"/>
        <v>440282092.41000098</v>
      </c>
      <c r="FR275" s="89">
        <f t="shared" si="50"/>
        <v>8992431.6240000091</v>
      </c>
      <c r="FS275" s="89"/>
      <c r="FT275" s="89"/>
      <c r="FU275" s="89"/>
      <c r="FV275" s="139"/>
      <c r="FW275" s="139"/>
      <c r="FX275" s="139"/>
      <c r="FY275" s="139"/>
      <c r="GA275" s="139"/>
      <c r="GB275" s="139"/>
      <c r="GS275" s="146">
        <v>250</v>
      </c>
      <c r="GT275" s="146">
        <v>573234.500627195</v>
      </c>
      <c r="GU275" s="146">
        <v>381265.499372805</v>
      </c>
      <c r="GV275" s="146">
        <v>2.6166253110543809</v>
      </c>
    </row>
    <row r="276" spans="2:204">
      <c r="B276" s="26">
        <v>375000</v>
      </c>
      <c r="C276" s="6">
        <v>4</v>
      </c>
      <c r="D276" s="6">
        <v>2</v>
      </c>
      <c r="E276" s="6">
        <v>2800</v>
      </c>
      <c r="F276" s="6">
        <v>5000</v>
      </c>
      <c r="G276" s="27">
        <v>9</v>
      </c>
      <c r="I276" s="55">
        <v>436000</v>
      </c>
      <c r="J276" s="6">
        <v>3</v>
      </c>
      <c r="K276" s="6">
        <v>2</v>
      </c>
      <c r="L276" s="6">
        <v>1150</v>
      </c>
      <c r="M276" s="6">
        <v>1193</v>
      </c>
      <c r="N276" s="27">
        <v>8</v>
      </c>
      <c r="P276" s="26">
        <v>565000</v>
      </c>
      <c r="Q276" s="57">
        <v>3</v>
      </c>
      <c r="R276" s="6">
        <v>2</v>
      </c>
      <c r="S276" s="6">
        <v>2030</v>
      </c>
      <c r="T276" s="6">
        <v>217805</v>
      </c>
      <c r="U276" s="27">
        <v>9</v>
      </c>
      <c r="W276" s="38">
        <v>306000</v>
      </c>
      <c r="X276" s="34">
        <v>3</v>
      </c>
      <c r="Y276" s="59">
        <v>2</v>
      </c>
      <c r="Z276" s="34">
        <v>1870</v>
      </c>
      <c r="AA276" s="34">
        <v>5874</v>
      </c>
      <c r="AB276" s="39">
        <v>7</v>
      </c>
      <c r="AD276" s="38">
        <v>600000</v>
      </c>
      <c r="AE276" s="34">
        <v>2</v>
      </c>
      <c r="AF276" s="34">
        <v>1</v>
      </c>
      <c r="AG276" s="34">
        <v>1410</v>
      </c>
      <c r="AH276" s="34">
        <v>4500</v>
      </c>
      <c r="AI276" s="62">
        <v>7</v>
      </c>
      <c r="AK276" s="38">
        <v>280000</v>
      </c>
      <c r="AL276" s="34">
        <v>3</v>
      </c>
      <c r="AM276" s="34">
        <v>1</v>
      </c>
      <c r="AN276" s="59">
        <v>1770</v>
      </c>
      <c r="AO276" s="34">
        <v>8240</v>
      </c>
      <c r="AP276" s="39">
        <v>7</v>
      </c>
      <c r="AS276" s="38">
        <v>260000</v>
      </c>
      <c r="AT276" s="34">
        <v>3</v>
      </c>
      <c r="AU276" s="34">
        <v>2</v>
      </c>
      <c r="AV276" s="34">
        <v>1920</v>
      </c>
      <c r="AW276" s="59">
        <v>7415</v>
      </c>
      <c r="AX276" s="39">
        <v>7</v>
      </c>
      <c r="BN276" s="38">
        <v>512500</v>
      </c>
      <c r="BO276" s="34">
        <v>3</v>
      </c>
      <c r="BP276" s="59">
        <v>1</v>
      </c>
      <c r="BQ276" s="34">
        <v>1610</v>
      </c>
      <c r="BR276" s="34">
        <v>7200</v>
      </c>
      <c r="BS276" s="39">
        <v>7</v>
      </c>
      <c r="BU276" s="38">
        <v>512500</v>
      </c>
      <c r="BV276" s="34">
        <v>3</v>
      </c>
      <c r="BW276" s="59">
        <v>1</v>
      </c>
      <c r="BX276" s="34">
        <v>1610</v>
      </c>
      <c r="BY276" s="34">
        <v>7200</v>
      </c>
      <c r="BZ276" s="39">
        <v>7</v>
      </c>
      <c r="CJ276" s="5"/>
      <c r="CK276" s="6"/>
      <c r="CL276" s="6"/>
      <c r="CM276" s="139" t="s">
        <v>107</v>
      </c>
      <c r="CN276" s="139">
        <v>-0.65580889123481778</v>
      </c>
      <c r="CO276" s="83"/>
      <c r="CP276" s="83"/>
      <c r="CQ276" s="83"/>
      <c r="CR276" s="6"/>
      <c r="CS276" s="139" t="s">
        <v>107</v>
      </c>
      <c r="CT276" s="139">
        <v>-1.2776308287929259</v>
      </c>
      <c r="CU276" s="6"/>
      <c r="CV276" s="6"/>
      <c r="CW276" s="6"/>
      <c r="CX276" s="6"/>
      <c r="CY276" s="6"/>
      <c r="CZ276" s="7"/>
      <c r="FJ276" s="100"/>
      <c r="FK276" s="89"/>
      <c r="FL276" s="89">
        <v>1150</v>
      </c>
      <c r="FM276" s="89">
        <v>436000</v>
      </c>
      <c r="FN276" s="145">
        <f t="shared" si="51"/>
        <v>-728.56</v>
      </c>
      <c r="FO276" s="145">
        <f t="shared" si="52"/>
        <v>530799.67359999986</v>
      </c>
      <c r="FP276" s="89">
        <f t="shared" si="48"/>
        <v>-19982.900000000023</v>
      </c>
      <c r="FQ276" s="89">
        <f t="shared" si="49"/>
        <v>399316292.41000092</v>
      </c>
      <c r="FR276" s="89">
        <f t="shared" si="50"/>
        <v>14558741.624000017</v>
      </c>
      <c r="FS276" s="89"/>
      <c r="FT276" s="89"/>
      <c r="FU276" s="89"/>
      <c r="FV276" s="139"/>
      <c r="FW276" s="139"/>
      <c r="FX276" s="139"/>
      <c r="FY276" s="139"/>
      <c r="GA276" s="139"/>
      <c r="GB276" s="139"/>
    </row>
    <row r="277" spans="2:204">
      <c r="B277" s="26">
        <v>359950</v>
      </c>
      <c r="C277" s="6">
        <v>2</v>
      </c>
      <c r="D277" s="6">
        <v>1</v>
      </c>
      <c r="E277" s="6">
        <v>1240</v>
      </c>
      <c r="F277" s="6">
        <v>7590</v>
      </c>
      <c r="G277" s="27">
        <v>7</v>
      </c>
      <c r="I277" s="55">
        <v>437000</v>
      </c>
      <c r="J277" s="6">
        <v>4</v>
      </c>
      <c r="K277" s="6">
        <v>2</v>
      </c>
      <c r="L277" s="6">
        <v>1890</v>
      </c>
      <c r="M277" s="6">
        <v>8505</v>
      </c>
      <c r="N277" s="27">
        <v>8</v>
      </c>
      <c r="P277" s="26">
        <v>567500</v>
      </c>
      <c r="Q277" s="57">
        <v>3</v>
      </c>
      <c r="R277" s="6">
        <v>1</v>
      </c>
      <c r="S277" s="6">
        <v>2570</v>
      </c>
      <c r="T277" s="6">
        <v>14033</v>
      </c>
      <c r="U277" s="27">
        <v>8</v>
      </c>
      <c r="W277" s="38">
        <v>310000</v>
      </c>
      <c r="X277" s="34">
        <v>3</v>
      </c>
      <c r="Y277" s="59">
        <v>2</v>
      </c>
      <c r="Z277" s="34">
        <v>1760</v>
      </c>
      <c r="AA277" s="34">
        <v>10137</v>
      </c>
      <c r="AB277" s="39">
        <v>8</v>
      </c>
      <c r="AD277" s="38">
        <v>600000</v>
      </c>
      <c r="AE277" s="34">
        <v>2</v>
      </c>
      <c r="AF277" s="34">
        <v>1</v>
      </c>
      <c r="AG277" s="34">
        <v>1290</v>
      </c>
      <c r="AH277" s="34">
        <v>4636</v>
      </c>
      <c r="AI277" s="62">
        <v>7</v>
      </c>
      <c r="AK277" s="38">
        <v>375000</v>
      </c>
      <c r="AL277" s="34">
        <v>4</v>
      </c>
      <c r="AM277" s="34">
        <v>1</v>
      </c>
      <c r="AN277" s="59">
        <v>1770</v>
      </c>
      <c r="AO277" s="34">
        <v>6650</v>
      </c>
      <c r="AP277" s="39">
        <v>7</v>
      </c>
      <c r="AS277" s="38">
        <v>264950</v>
      </c>
      <c r="AT277" s="34">
        <v>2</v>
      </c>
      <c r="AU277" s="34">
        <v>1</v>
      </c>
      <c r="AV277" s="34">
        <v>770</v>
      </c>
      <c r="AW277" s="59">
        <v>7434</v>
      </c>
      <c r="AX277" s="39">
        <v>6</v>
      </c>
      <c r="BN277" s="38">
        <v>514000</v>
      </c>
      <c r="BO277" s="34">
        <v>3</v>
      </c>
      <c r="BP277" s="59">
        <v>1</v>
      </c>
      <c r="BQ277" s="34">
        <v>1610</v>
      </c>
      <c r="BR277" s="34">
        <v>9964</v>
      </c>
      <c r="BS277" s="39">
        <v>7</v>
      </c>
      <c r="BU277" s="38">
        <v>514000</v>
      </c>
      <c r="BV277" s="34">
        <v>3</v>
      </c>
      <c r="BW277" s="59">
        <v>1</v>
      </c>
      <c r="BX277" s="34">
        <v>1610</v>
      </c>
      <c r="BY277" s="34">
        <v>9964</v>
      </c>
      <c r="BZ277" s="39">
        <v>7</v>
      </c>
      <c r="CJ277" s="5"/>
      <c r="CK277" s="6"/>
      <c r="CL277" s="6"/>
      <c r="CM277" s="139" t="s">
        <v>108</v>
      </c>
      <c r="CN277" s="139">
        <v>426000</v>
      </c>
      <c r="CO277" s="83"/>
      <c r="CP277" s="83"/>
      <c r="CQ277" s="83"/>
      <c r="CR277" s="6"/>
      <c r="CS277" s="139" t="s">
        <v>108</v>
      </c>
      <c r="CT277" s="139">
        <v>1590</v>
      </c>
      <c r="CU277" s="6"/>
      <c r="CV277" s="6"/>
      <c r="CW277" s="6"/>
      <c r="CX277" s="6"/>
      <c r="CY277" s="6"/>
      <c r="CZ277" s="7"/>
      <c r="FJ277" s="100"/>
      <c r="FK277" s="89"/>
      <c r="FL277" s="89">
        <v>1890</v>
      </c>
      <c r="FM277" s="89">
        <v>437000</v>
      </c>
      <c r="FN277" s="145">
        <f t="shared" si="51"/>
        <v>11.440000000000055</v>
      </c>
      <c r="FO277" s="145">
        <f t="shared" si="52"/>
        <v>130.87360000000126</v>
      </c>
      <c r="FP277" s="89">
        <f t="shared" si="48"/>
        <v>-18982.900000000023</v>
      </c>
      <c r="FQ277" s="89">
        <f t="shared" si="49"/>
        <v>360350492.41000086</v>
      </c>
      <c r="FR277" s="89">
        <f t="shared" si="50"/>
        <v>-217164.3760000013</v>
      </c>
      <c r="FS277" s="89"/>
      <c r="FT277" s="89"/>
      <c r="FU277" s="89"/>
      <c r="FV277" s="139"/>
      <c r="FW277" s="139"/>
      <c r="FX277" s="139"/>
      <c r="FY277" s="139"/>
      <c r="GA277" s="139"/>
      <c r="GB277" s="139"/>
    </row>
    <row r="278" spans="2:204">
      <c r="B278" s="26">
        <v>324500</v>
      </c>
      <c r="C278" s="6">
        <v>3</v>
      </c>
      <c r="D278" s="6">
        <v>2</v>
      </c>
      <c r="E278" s="6">
        <v>1590</v>
      </c>
      <c r="F278" s="6">
        <v>4108</v>
      </c>
      <c r="G278" s="27">
        <v>7</v>
      </c>
      <c r="I278" s="55">
        <v>440000</v>
      </c>
      <c r="J278" s="6">
        <v>3</v>
      </c>
      <c r="K278" s="6">
        <v>2</v>
      </c>
      <c r="L278" s="6">
        <v>2060</v>
      </c>
      <c r="M278" s="6">
        <v>11231</v>
      </c>
      <c r="N278" s="27">
        <v>8</v>
      </c>
      <c r="P278" s="26">
        <v>570000</v>
      </c>
      <c r="Q278" s="57">
        <v>3</v>
      </c>
      <c r="R278" s="6">
        <v>1</v>
      </c>
      <c r="S278" s="6">
        <v>2910</v>
      </c>
      <c r="T278" s="6">
        <v>37461</v>
      </c>
      <c r="U278" s="27">
        <v>7</v>
      </c>
      <c r="W278" s="38">
        <v>311000</v>
      </c>
      <c r="X278" s="34">
        <v>3</v>
      </c>
      <c r="Y278" s="59">
        <v>2</v>
      </c>
      <c r="Z278" s="34">
        <v>1190</v>
      </c>
      <c r="AA278" s="34">
        <v>7840</v>
      </c>
      <c r="AB278" s="39">
        <v>6</v>
      </c>
      <c r="AD278" s="38">
        <v>600000</v>
      </c>
      <c r="AE278" s="34">
        <v>3</v>
      </c>
      <c r="AF278" s="34">
        <v>3</v>
      </c>
      <c r="AG278" s="34">
        <v>1520</v>
      </c>
      <c r="AH278" s="34">
        <v>1800</v>
      </c>
      <c r="AI278" s="62">
        <v>7</v>
      </c>
      <c r="AK278" s="38">
        <v>195000</v>
      </c>
      <c r="AL278" s="34">
        <v>3</v>
      </c>
      <c r="AM278" s="34">
        <v>1</v>
      </c>
      <c r="AN278" s="59">
        <v>1770</v>
      </c>
      <c r="AO278" s="34">
        <v>29004</v>
      </c>
      <c r="AP278" s="39">
        <v>8</v>
      </c>
      <c r="AS278" s="38">
        <v>540000</v>
      </c>
      <c r="AT278" s="34">
        <v>4</v>
      </c>
      <c r="AU278" s="34">
        <v>2</v>
      </c>
      <c r="AV278" s="34">
        <v>2850</v>
      </c>
      <c r="AW278" s="59">
        <v>7453</v>
      </c>
      <c r="AX278" s="39">
        <v>9</v>
      </c>
      <c r="BN278" s="38">
        <v>515000</v>
      </c>
      <c r="BO278" s="34">
        <v>2</v>
      </c>
      <c r="BP278" s="59">
        <v>1</v>
      </c>
      <c r="BQ278" s="34">
        <v>1930</v>
      </c>
      <c r="BR278" s="34">
        <v>5570</v>
      </c>
      <c r="BS278" s="39">
        <v>8</v>
      </c>
      <c r="BU278" s="38">
        <v>515000</v>
      </c>
      <c r="BV278" s="34">
        <v>2</v>
      </c>
      <c r="BW278" s="59">
        <v>1</v>
      </c>
      <c r="BX278" s="34">
        <v>1930</v>
      </c>
      <c r="BY278" s="34">
        <v>5570</v>
      </c>
      <c r="BZ278" s="39">
        <v>8</v>
      </c>
      <c r="CJ278" s="5"/>
      <c r="CK278" s="6"/>
      <c r="CL278" s="6"/>
      <c r="CM278" s="139" t="s">
        <v>109</v>
      </c>
      <c r="CN278" s="139">
        <v>486000</v>
      </c>
      <c r="CO278" s="83"/>
      <c r="CP278" s="83"/>
      <c r="CQ278" s="83"/>
      <c r="CR278" s="6"/>
      <c r="CS278" s="139" t="s">
        <v>109</v>
      </c>
      <c r="CT278" s="139">
        <v>2500</v>
      </c>
      <c r="CU278" s="6"/>
      <c r="CV278" s="6"/>
      <c r="CW278" s="6"/>
      <c r="CX278" s="6"/>
      <c r="CY278" s="6"/>
      <c r="CZ278" s="7"/>
      <c r="FJ278" s="100"/>
      <c r="FK278" s="89"/>
      <c r="FL278" s="89">
        <v>2060</v>
      </c>
      <c r="FM278" s="89">
        <v>440000</v>
      </c>
      <c r="FN278" s="145">
        <f t="shared" si="51"/>
        <v>181.44000000000005</v>
      </c>
      <c r="FO278" s="145">
        <f t="shared" si="52"/>
        <v>32920.473600000019</v>
      </c>
      <c r="FP278" s="89">
        <f t="shared" si="48"/>
        <v>-15982.900000000023</v>
      </c>
      <c r="FQ278" s="89">
        <f t="shared" si="49"/>
        <v>255453092.41000074</v>
      </c>
      <c r="FR278" s="89">
        <f t="shared" si="50"/>
        <v>-2899937.3760000053</v>
      </c>
      <c r="FS278" s="89"/>
      <c r="FT278" s="89"/>
      <c r="FU278" s="89"/>
      <c r="FV278" s="139"/>
      <c r="FW278" s="139"/>
      <c r="FX278" s="139"/>
      <c r="FY278" s="139"/>
      <c r="GA278" s="139"/>
      <c r="GB278" s="139"/>
    </row>
    <row r="279" spans="2:204">
      <c r="B279" s="26">
        <v>280000</v>
      </c>
      <c r="C279" s="6">
        <v>3</v>
      </c>
      <c r="D279" s="6">
        <v>1</v>
      </c>
      <c r="E279" s="6">
        <v>980</v>
      </c>
      <c r="F279" s="6">
        <v>7480</v>
      </c>
      <c r="G279" s="27">
        <v>6</v>
      </c>
      <c r="I279" s="55">
        <v>440000</v>
      </c>
      <c r="J279" s="6">
        <v>3</v>
      </c>
      <c r="K279" s="6">
        <v>1</v>
      </c>
      <c r="L279" s="6">
        <v>1570</v>
      </c>
      <c r="M279" s="6">
        <v>5120</v>
      </c>
      <c r="N279" s="27">
        <v>7</v>
      </c>
      <c r="P279" s="26">
        <v>572000</v>
      </c>
      <c r="Q279" s="57">
        <v>3</v>
      </c>
      <c r="R279" s="6">
        <v>2</v>
      </c>
      <c r="S279" s="6">
        <v>1830</v>
      </c>
      <c r="T279" s="6">
        <v>7897</v>
      </c>
      <c r="U279" s="27">
        <v>8</v>
      </c>
      <c r="W279" s="38">
        <v>312000</v>
      </c>
      <c r="X279" s="34">
        <v>4</v>
      </c>
      <c r="Y279" s="59">
        <v>2</v>
      </c>
      <c r="Z279" s="34">
        <v>1890</v>
      </c>
      <c r="AA279" s="34">
        <v>8362</v>
      </c>
      <c r="AB279" s="39">
        <v>7</v>
      </c>
      <c r="AD279" s="38">
        <v>615000</v>
      </c>
      <c r="AE279" s="34">
        <v>3</v>
      </c>
      <c r="AF279" s="34">
        <v>1</v>
      </c>
      <c r="AG279" s="34">
        <v>1720</v>
      </c>
      <c r="AH279" s="34">
        <v>4080</v>
      </c>
      <c r="AI279" s="62">
        <v>7</v>
      </c>
      <c r="AK279" s="38">
        <v>327500</v>
      </c>
      <c r="AL279" s="34">
        <v>3</v>
      </c>
      <c r="AM279" s="34">
        <v>2</v>
      </c>
      <c r="AN279" s="59">
        <v>1770</v>
      </c>
      <c r="AO279" s="34">
        <v>8755</v>
      </c>
      <c r="AP279" s="39">
        <v>8</v>
      </c>
      <c r="AS279" s="38">
        <v>350000</v>
      </c>
      <c r="AT279" s="34">
        <v>3</v>
      </c>
      <c r="AU279" s="34">
        <v>1</v>
      </c>
      <c r="AV279" s="34">
        <v>1180</v>
      </c>
      <c r="AW279" s="59">
        <v>7455</v>
      </c>
      <c r="AX279" s="39">
        <v>7</v>
      </c>
      <c r="BN279" s="38">
        <v>516500</v>
      </c>
      <c r="BO279" s="34">
        <v>2</v>
      </c>
      <c r="BP279" s="59">
        <v>1</v>
      </c>
      <c r="BQ279" s="34">
        <v>1100</v>
      </c>
      <c r="BR279" s="34">
        <v>638</v>
      </c>
      <c r="BS279" s="39">
        <v>9</v>
      </c>
      <c r="BU279" s="38">
        <v>516500</v>
      </c>
      <c r="BV279" s="34">
        <v>2</v>
      </c>
      <c r="BW279" s="59">
        <v>1</v>
      </c>
      <c r="BX279" s="34">
        <v>1100</v>
      </c>
      <c r="BY279" s="34">
        <v>638</v>
      </c>
      <c r="BZ279" s="39">
        <v>9</v>
      </c>
      <c r="CJ279" s="5"/>
      <c r="CK279" s="6"/>
      <c r="CL279" s="6"/>
      <c r="CM279" s="139" t="s">
        <v>110</v>
      </c>
      <c r="CN279" s="139">
        <v>912000</v>
      </c>
      <c r="CO279" s="83"/>
      <c r="CP279" s="83"/>
      <c r="CQ279" s="83"/>
      <c r="CR279" s="6"/>
      <c r="CS279" s="139" t="s">
        <v>110</v>
      </c>
      <c r="CT279" s="139">
        <v>4090</v>
      </c>
      <c r="CU279" s="6"/>
      <c r="CV279" s="6"/>
      <c r="CW279" s="6"/>
      <c r="CX279" s="6"/>
      <c r="CY279" s="6"/>
      <c r="CZ279" s="7"/>
      <c r="FJ279" s="100"/>
      <c r="FK279" s="89"/>
      <c r="FL279" s="89">
        <v>1570</v>
      </c>
      <c r="FM279" s="89">
        <v>440000</v>
      </c>
      <c r="FN279" s="145">
        <f t="shared" si="51"/>
        <v>-308.55999999999995</v>
      </c>
      <c r="FO279" s="145">
        <f t="shared" si="52"/>
        <v>95209.273599999971</v>
      </c>
      <c r="FP279" s="89">
        <f t="shared" si="48"/>
        <v>-15982.900000000023</v>
      </c>
      <c r="FQ279" s="89">
        <f t="shared" si="49"/>
        <v>255453092.41000074</v>
      </c>
      <c r="FR279" s="89">
        <f t="shared" si="50"/>
        <v>4931683.6240000064</v>
      </c>
      <c r="FS279" s="89"/>
      <c r="FT279" s="89"/>
      <c r="FU279" s="89"/>
      <c r="FV279" s="139"/>
      <c r="FW279" s="139"/>
      <c r="FX279" s="139"/>
      <c r="FY279" s="139"/>
      <c r="GA279" s="139"/>
      <c r="GB279" s="139"/>
    </row>
    <row r="280" spans="2:204">
      <c r="B280" s="26">
        <v>749950</v>
      </c>
      <c r="C280" s="6">
        <v>4</v>
      </c>
      <c r="D280" s="6">
        <v>2</v>
      </c>
      <c r="E280" s="6">
        <v>2370</v>
      </c>
      <c r="F280" s="6">
        <v>2971</v>
      </c>
      <c r="G280" s="27">
        <v>9</v>
      </c>
      <c r="I280" s="55">
        <v>440000</v>
      </c>
      <c r="J280" s="6">
        <v>4</v>
      </c>
      <c r="K280" s="6">
        <v>1</v>
      </c>
      <c r="L280" s="6">
        <v>1780</v>
      </c>
      <c r="M280" s="6">
        <v>4000</v>
      </c>
      <c r="N280" s="27">
        <v>7</v>
      </c>
      <c r="P280" s="26">
        <v>572500</v>
      </c>
      <c r="Q280" s="57">
        <v>3</v>
      </c>
      <c r="R280" s="6">
        <v>1</v>
      </c>
      <c r="S280" s="6">
        <v>1590</v>
      </c>
      <c r="T280" s="6">
        <v>4600</v>
      </c>
      <c r="U280" s="27">
        <v>7</v>
      </c>
      <c r="W280" s="38">
        <v>313100</v>
      </c>
      <c r="X280" s="34">
        <v>4</v>
      </c>
      <c r="Y280" s="59">
        <v>2</v>
      </c>
      <c r="Z280" s="34">
        <v>2660</v>
      </c>
      <c r="AA280" s="34">
        <v>9030</v>
      </c>
      <c r="AB280" s="39">
        <v>7</v>
      </c>
      <c r="AD280" s="38">
        <v>640000</v>
      </c>
      <c r="AE280" s="34">
        <v>3</v>
      </c>
      <c r="AF280" s="34">
        <v>1</v>
      </c>
      <c r="AG280" s="34">
        <v>1530</v>
      </c>
      <c r="AH280" s="34">
        <v>4944</v>
      </c>
      <c r="AI280" s="62">
        <v>7</v>
      </c>
      <c r="AK280" s="38">
        <v>350000</v>
      </c>
      <c r="AL280" s="34">
        <v>4</v>
      </c>
      <c r="AM280" s="34">
        <v>1</v>
      </c>
      <c r="AN280" s="59">
        <v>1770</v>
      </c>
      <c r="AO280" s="34">
        <v>7336</v>
      </c>
      <c r="AP280" s="39">
        <v>8</v>
      </c>
      <c r="AS280" s="38">
        <v>280000</v>
      </c>
      <c r="AT280" s="34">
        <v>3</v>
      </c>
      <c r="AU280" s="34">
        <v>1</v>
      </c>
      <c r="AV280" s="34">
        <v>980</v>
      </c>
      <c r="AW280" s="59">
        <v>7480</v>
      </c>
      <c r="AX280" s="39">
        <v>6</v>
      </c>
      <c r="BN280" s="38">
        <v>517500</v>
      </c>
      <c r="BO280" s="34">
        <v>3</v>
      </c>
      <c r="BP280" s="59">
        <v>1</v>
      </c>
      <c r="BQ280" s="34">
        <v>1810</v>
      </c>
      <c r="BR280" s="34">
        <v>10625</v>
      </c>
      <c r="BS280" s="39">
        <v>8</v>
      </c>
      <c r="BU280" s="38">
        <v>517500</v>
      </c>
      <c r="BV280" s="34">
        <v>3</v>
      </c>
      <c r="BW280" s="59">
        <v>1</v>
      </c>
      <c r="BX280" s="34">
        <v>1810</v>
      </c>
      <c r="BY280" s="34">
        <v>10625</v>
      </c>
      <c r="BZ280" s="39">
        <v>8</v>
      </c>
      <c r="CJ280" s="5"/>
      <c r="CK280" s="6"/>
      <c r="CL280" s="6"/>
      <c r="CM280" s="139" t="s">
        <v>111</v>
      </c>
      <c r="CN280" s="139">
        <v>7476000</v>
      </c>
      <c r="CO280" s="83"/>
      <c r="CP280" s="83"/>
      <c r="CQ280" s="83"/>
      <c r="CR280" s="6"/>
      <c r="CS280" s="139" t="s">
        <v>111</v>
      </c>
      <c r="CT280" s="139">
        <v>35051</v>
      </c>
      <c r="CU280" s="6"/>
      <c r="CV280" s="6"/>
      <c r="CW280" s="6"/>
      <c r="CX280" s="6"/>
      <c r="CY280" s="6"/>
      <c r="CZ280" s="7"/>
      <c r="FJ280" s="100"/>
      <c r="FK280" s="89"/>
      <c r="FL280" s="89">
        <v>1780</v>
      </c>
      <c r="FM280" s="89">
        <v>440000</v>
      </c>
      <c r="FN280" s="145">
        <f t="shared" si="51"/>
        <v>-98.559999999999945</v>
      </c>
      <c r="FO280" s="145">
        <f t="shared" si="52"/>
        <v>9714.0735999999888</v>
      </c>
      <c r="FP280" s="89">
        <f t="shared" si="48"/>
        <v>-15982.900000000023</v>
      </c>
      <c r="FQ280" s="89">
        <f t="shared" si="49"/>
        <v>255453092.41000074</v>
      </c>
      <c r="FR280" s="89">
        <f t="shared" si="50"/>
        <v>1575274.6240000015</v>
      </c>
      <c r="FS280" s="89"/>
      <c r="FT280" s="89"/>
      <c r="FU280" s="89"/>
      <c r="FV280" s="139"/>
      <c r="FW280" s="139"/>
      <c r="FX280" s="139"/>
      <c r="FY280" s="139"/>
      <c r="GA280" s="139"/>
      <c r="GB280" s="139"/>
    </row>
    <row r="281" spans="2:204">
      <c r="B281" s="26">
        <v>710000</v>
      </c>
      <c r="C281" s="6">
        <v>3</v>
      </c>
      <c r="D281" s="6">
        <v>1</v>
      </c>
      <c r="E281" s="6">
        <v>1650</v>
      </c>
      <c r="F281" s="6">
        <v>10250</v>
      </c>
      <c r="G281" s="27">
        <v>8</v>
      </c>
      <c r="I281" s="55">
        <v>441000</v>
      </c>
      <c r="J281" s="6">
        <v>4</v>
      </c>
      <c r="K281" s="6">
        <v>1</v>
      </c>
      <c r="L281" s="6">
        <v>1100</v>
      </c>
      <c r="M281" s="6">
        <v>3300</v>
      </c>
      <c r="N281" s="27">
        <v>7</v>
      </c>
      <c r="P281" s="26">
        <v>575000</v>
      </c>
      <c r="Q281" s="57">
        <v>3</v>
      </c>
      <c r="R281" s="6">
        <v>2</v>
      </c>
      <c r="S281" s="6">
        <v>3800</v>
      </c>
      <c r="T281" s="6">
        <v>33825</v>
      </c>
      <c r="U281" s="27">
        <v>10</v>
      </c>
      <c r="W281" s="38">
        <v>314950</v>
      </c>
      <c r="X281" s="34">
        <v>3</v>
      </c>
      <c r="Y281" s="59">
        <v>2</v>
      </c>
      <c r="Z281" s="34">
        <v>1654</v>
      </c>
      <c r="AA281" s="34">
        <v>8479</v>
      </c>
      <c r="AB281" s="39">
        <v>7</v>
      </c>
      <c r="AD281" s="38">
        <v>645000</v>
      </c>
      <c r="AE281" s="34">
        <v>4</v>
      </c>
      <c r="AF281" s="34">
        <v>1</v>
      </c>
      <c r="AG281" s="34">
        <v>2550</v>
      </c>
      <c r="AH281" s="34">
        <v>4000</v>
      </c>
      <c r="AI281" s="62">
        <v>7</v>
      </c>
      <c r="AK281" s="38">
        <v>440000</v>
      </c>
      <c r="AL281" s="34">
        <v>4</v>
      </c>
      <c r="AM281" s="34">
        <v>1</v>
      </c>
      <c r="AN281" s="59">
        <v>1780</v>
      </c>
      <c r="AO281" s="34">
        <v>4000</v>
      </c>
      <c r="AP281" s="39">
        <v>7</v>
      </c>
      <c r="AS281" s="38">
        <v>268500</v>
      </c>
      <c r="AT281" s="34">
        <v>4</v>
      </c>
      <c r="AU281" s="34">
        <v>1</v>
      </c>
      <c r="AV281" s="34">
        <v>1420</v>
      </c>
      <c r="AW281" s="59">
        <v>7500</v>
      </c>
      <c r="AX281" s="39">
        <v>7</v>
      </c>
      <c r="BN281" s="38">
        <v>517534</v>
      </c>
      <c r="BO281" s="34">
        <v>2</v>
      </c>
      <c r="BP281" s="59">
        <v>1</v>
      </c>
      <c r="BQ281" s="34">
        <v>833</v>
      </c>
      <c r="BR281" s="34">
        <v>143947</v>
      </c>
      <c r="BS281" s="39">
        <v>5</v>
      </c>
      <c r="BU281" s="38">
        <v>517534</v>
      </c>
      <c r="BV281" s="34">
        <v>2</v>
      </c>
      <c r="BW281" s="59">
        <v>1</v>
      </c>
      <c r="BX281" s="34">
        <v>833</v>
      </c>
      <c r="BY281" s="34">
        <v>143947</v>
      </c>
      <c r="BZ281" s="39">
        <v>5</v>
      </c>
      <c r="CJ281" s="5"/>
      <c r="CK281" s="6"/>
      <c r="CL281" s="6"/>
      <c r="CM281" s="139" t="s">
        <v>112</v>
      </c>
      <c r="CN281" s="139">
        <v>10</v>
      </c>
      <c r="CO281" s="83"/>
      <c r="CP281" s="83"/>
      <c r="CQ281" s="83"/>
      <c r="CR281" s="6"/>
      <c r="CS281" s="139" t="s">
        <v>112</v>
      </c>
      <c r="CT281" s="139">
        <v>10</v>
      </c>
      <c r="CU281" s="6"/>
      <c r="CV281" s="6"/>
      <c r="CW281" s="6"/>
      <c r="CX281" s="6"/>
      <c r="CY281" s="6"/>
      <c r="CZ281" s="7"/>
      <c r="FJ281" s="100"/>
      <c r="FK281" s="89"/>
      <c r="FL281" s="89">
        <v>1100</v>
      </c>
      <c r="FM281" s="89">
        <v>441000</v>
      </c>
      <c r="FN281" s="145">
        <f t="shared" si="51"/>
        <v>-778.56</v>
      </c>
      <c r="FO281" s="145">
        <f t="shared" si="52"/>
        <v>606155.67359999986</v>
      </c>
      <c r="FP281" s="89">
        <f t="shared" si="48"/>
        <v>-14982.900000000023</v>
      </c>
      <c r="FQ281" s="89">
        <f t="shared" si="49"/>
        <v>224487292.41000071</v>
      </c>
      <c r="FR281" s="89">
        <f t="shared" si="50"/>
        <v>11665086.624000017</v>
      </c>
      <c r="FS281" s="89"/>
      <c r="FT281" s="89"/>
      <c r="FU281" s="89"/>
      <c r="FV281" s="139"/>
      <c r="FW281" s="139"/>
      <c r="FX281" s="139"/>
      <c r="FY281" s="139"/>
      <c r="GA281" s="139"/>
      <c r="GB281" s="139"/>
    </row>
    <row r="282" spans="2:204">
      <c r="B282" s="26">
        <v>215000</v>
      </c>
      <c r="C282" s="6">
        <v>2</v>
      </c>
      <c r="D282" s="6">
        <v>1</v>
      </c>
      <c r="E282" s="6">
        <v>710</v>
      </c>
      <c r="F282" s="6">
        <v>7200</v>
      </c>
      <c r="G282" s="27">
        <v>6</v>
      </c>
      <c r="I282" s="55">
        <v>442000</v>
      </c>
      <c r="J282" s="6">
        <v>4</v>
      </c>
      <c r="K282" s="6">
        <v>2</v>
      </c>
      <c r="L282" s="6">
        <v>2080</v>
      </c>
      <c r="M282" s="6">
        <v>12007</v>
      </c>
      <c r="N282" s="27">
        <v>8</v>
      </c>
      <c r="P282" s="26">
        <v>577000</v>
      </c>
      <c r="Q282" s="57">
        <v>3</v>
      </c>
      <c r="R282" s="6">
        <v>1</v>
      </c>
      <c r="S282" s="6">
        <v>1760</v>
      </c>
      <c r="T282" s="6">
        <v>12874</v>
      </c>
      <c r="U282" s="27">
        <v>7</v>
      </c>
      <c r="W282" s="38">
        <v>317000</v>
      </c>
      <c r="X282" s="34">
        <v>3</v>
      </c>
      <c r="Y282" s="59">
        <v>2</v>
      </c>
      <c r="Z282" s="34">
        <v>1760</v>
      </c>
      <c r="AA282" s="34">
        <v>11410</v>
      </c>
      <c r="AB282" s="39">
        <v>7</v>
      </c>
      <c r="AD282" s="38">
        <v>655000</v>
      </c>
      <c r="AE282" s="34">
        <v>2</v>
      </c>
      <c r="AF282" s="34">
        <v>1</v>
      </c>
      <c r="AG282" s="34">
        <v>1450</v>
      </c>
      <c r="AH282" s="34">
        <v>15798</v>
      </c>
      <c r="AI282" s="62">
        <v>7</v>
      </c>
      <c r="AK282" s="38">
        <v>654500</v>
      </c>
      <c r="AL282" s="34">
        <v>4</v>
      </c>
      <c r="AM282" s="34">
        <v>1</v>
      </c>
      <c r="AN282" s="59">
        <v>1780</v>
      </c>
      <c r="AO282" s="34">
        <v>5000</v>
      </c>
      <c r="AP282" s="39">
        <v>8</v>
      </c>
      <c r="AS282" s="38">
        <v>285000</v>
      </c>
      <c r="AT282" s="34">
        <v>3</v>
      </c>
      <c r="AU282" s="34">
        <v>1</v>
      </c>
      <c r="AV282" s="34">
        <v>1600</v>
      </c>
      <c r="AW282" s="59">
        <v>7500</v>
      </c>
      <c r="AX282" s="39">
        <v>7</v>
      </c>
      <c r="BN282" s="38">
        <v>522000</v>
      </c>
      <c r="BO282" s="34">
        <v>3</v>
      </c>
      <c r="BP282" s="59">
        <v>1</v>
      </c>
      <c r="BQ282" s="34">
        <v>1230</v>
      </c>
      <c r="BR282" s="34">
        <v>4600</v>
      </c>
      <c r="BS282" s="39">
        <v>7</v>
      </c>
      <c r="BU282" s="38">
        <v>522000</v>
      </c>
      <c r="BV282" s="34">
        <v>3</v>
      </c>
      <c r="BW282" s="59">
        <v>1</v>
      </c>
      <c r="BX282" s="34">
        <v>1230</v>
      </c>
      <c r="BY282" s="34">
        <v>4600</v>
      </c>
      <c r="BZ282" s="39">
        <v>7</v>
      </c>
      <c r="CJ282" s="5"/>
      <c r="CK282" s="6"/>
      <c r="CL282" s="6"/>
      <c r="CM282" s="139" t="s">
        <v>99</v>
      </c>
      <c r="CN282" s="139">
        <v>123349.78781747684</v>
      </c>
      <c r="CO282" s="83"/>
      <c r="CP282" s="83"/>
      <c r="CQ282" s="83"/>
      <c r="CR282" s="6"/>
      <c r="CS282" s="139" t="s">
        <v>99</v>
      </c>
      <c r="CT282" s="139">
        <v>328.34500146447823</v>
      </c>
      <c r="CU282" s="6"/>
      <c r="CV282" s="6"/>
      <c r="CW282" s="6"/>
      <c r="CX282" s="6"/>
      <c r="CY282" s="6"/>
      <c r="CZ282" s="7"/>
      <c r="FJ282" s="100"/>
      <c r="FK282" s="89"/>
      <c r="FL282" s="89">
        <v>2080</v>
      </c>
      <c r="FM282" s="89">
        <v>442000</v>
      </c>
      <c r="FN282" s="145">
        <f t="shared" si="51"/>
        <v>201.44000000000005</v>
      </c>
      <c r="FO282" s="145">
        <f t="shared" si="52"/>
        <v>40578.073600000025</v>
      </c>
      <c r="FP282" s="89">
        <f t="shared" si="48"/>
        <v>-13982.900000000023</v>
      </c>
      <c r="FQ282" s="89">
        <f t="shared" si="49"/>
        <v>195521492.41000065</v>
      </c>
      <c r="FR282" s="89">
        <f t="shared" si="50"/>
        <v>-2816715.3760000053</v>
      </c>
      <c r="FS282" s="89"/>
      <c r="FT282" s="89"/>
      <c r="FU282" s="89"/>
      <c r="FV282" s="139"/>
      <c r="FW282" s="139"/>
      <c r="FX282" s="139"/>
      <c r="FY282" s="139"/>
      <c r="GA282" s="139"/>
      <c r="GB282" s="139"/>
    </row>
    <row r="283" spans="2:204">
      <c r="B283" s="26">
        <v>265000</v>
      </c>
      <c r="C283" s="6">
        <v>2</v>
      </c>
      <c r="D283" s="6">
        <v>1</v>
      </c>
      <c r="E283" s="6">
        <v>910</v>
      </c>
      <c r="F283" s="6">
        <v>4600</v>
      </c>
      <c r="G283" s="27">
        <v>5</v>
      </c>
      <c r="I283" s="55">
        <v>445000</v>
      </c>
      <c r="J283" s="6">
        <v>2</v>
      </c>
      <c r="K283" s="6">
        <v>2</v>
      </c>
      <c r="L283" s="6">
        <v>1240</v>
      </c>
      <c r="M283" s="6">
        <v>2500</v>
      </c>
      <c r="N283" s="27">
        <v>7</v>
      </c>
      <c r="P283" s="26">
        <v>580000</v>
      </c>
      <c r="Q283" s="57">
        <v>3</v>
      </c>
      <c r="R283" s="6">
        <v>2</v>
      </c>
      <c r="S283" s="6">
        <v>1640</v>
      </c>
      <c r="T283" s="6">
        <v>8625</v>
      </c>
      <c r="U283" s="27">
        <v>8</v>
      </c>
      <c r="W283" s="38">
        <v>320000</v>
      </c>
      <c r="X283" s="34">
        <v>4</v>
      </c>
      <c r="Y283" s="59">
        <v>2</v>
      </c>
      <c r="Z283" s="34">
        <v>2610</v>
      </c>
      <c r="AA283" s="34">
        <v>9077</v>
      </c>
      <c r="AB283" s="39">
        <v>8</v>
      </c>
      <c r="AD283" s="38">
        <v>655000</v>
      </c>
      <c r="AE283" s="34">
        <v>2</v>
      </c>
      <c r="AF283" s="34">
        <v>1</v>
      </c>
      <c r="AG283" s="34">
        <v>1660</v>
      </c>
      <c r="AH283" s="34">
        <v>5422</v>
      </c>
      <c r="AI283" s="62">
        <v>7</v>
      </c>
      <c r="AK283" s="38">
        <v>179000</v>
      </c>
      <c r="AL283" s="34">
        <v>4</v>
      </c>
      <c r="AM283" s="34">
        <v>1</v>
      </c>
      <c r="AN283" s="59">
        <v>1790</v>
      </c>
      <c r="AO283" s="34">
        <v>7175</v>
      </c>
      <c r="AP283" s="39">
        <v>6</v>
      </c>
      <c r="AS283" s="38">
        <v>315000</v>
      </c>
      <c r="AT283" s="34">
        <v>3</v>
      </c>
      <c r="AU283" s="34">
        <v>1</v>
      </c>
      <c r="AV283" s="34">
        <v>1480</v>
      </c>
      <c r="AW283" s="59">
        <v>7500</v>
      </c>
      <c r="AX283" s="39">
        <v>7</v>
      </c>
      <c r="BN283" s="38">
        <v>522500</v>
      </c>
      <c r="BO283" s="34">
        <v>3</v>
      </c>
      <c r="BP283" s="59">
        <v>1</v>
      </c>
      <c r="BQ283" s="34">
        <v>1710</v>
      </c>
      <c r="BR283" s="34">
        <v>9707</v>
      </c>
      <c r="BS283" s="39">
        <v>8</v>
      </c>
      <c r="BU283" s="38">
        <v>522500</v>
      </c>
      <c r="BV283" s="34">
        <v>3</v>
      </c>
      <c r="BW283" s="59">
        <v>1</v>
      </c>
      <c r="BX283" s="34">
        <v>1710</v>
      </c>
      <c r="BY283" s="34">
        <v>9707</v>
      </c>
      <c r="BZ283" s="39">
        <v>8</v>
      </c>
      <c r="CJ283" s="5"/>
      <c r="CK283" s="6"/>
      <c r="CL283" s="6"/>
      <c r="CM283" s="6"/>
      <c r="CN283" s="6"/>
      <c r="CO283" s="83"/>
      <c r="CP283" s="83"/>
      <c r="CQ283" s="83"/>
      <c r="CR283" s="6"/>
      <c r="CS283" s="6"/>
      <c r="CT283" s="6"/>
      <c r="CU283" s="6"/>
      <c r="CV283" s="6"/>
      <c r="CW283" s="6"/>
      <c r="CX283" s="6"/>
      <c r="CY283" s="6"/>
      <c r="CZ283" s="7"/>
      <c r="FJ283" s="100"/>
      <c r="FK283" s="89"/>
      <c r="FL283" s="89">
        <v>1240</v>
      </c>
      <c r="FM283" s="89">
        <v>445000</v>
      </c>
      <c r="FN283" s="145">
        <f t="shared" si="51"/>
        <v>-638.55999999999995</v>
      </c>
      <c r="FO283" s="145">
        <f t="shared" si="52"/>
        <v>407758.87359999993</v>
      </c>
      <c r="FP283" s="89">
        <f t="shared" si="48"/>
        <v>-10982.900000000023</v>
      </c>
      <c r="FQ283" s="89">
        <f t="shared" si="49"/>
        <v>120624092.41000052</v>
      </c>
      <c r="FR283" s="89">
        <f t="shared" si="50"/>
        <v>7013240.6240000138</v>
      </c>
      <c r="FS283" s="89"/>
      <c r="FT283" s="89"/>
      <c r="FU283" s="89"/>
      <c r="FV283" s="139"/>
      <c r="FW283" s="139"/>
      <c r="FX283" s="139"/>
      <c r="FY283" s="139"/>
      <c r="GA283" s="139"/>
      <c r="GB283" s="139"/>
    </row>
    <row r="284" spans="2:204">
      <c r="B284" s="26">
        <v>379500</v>
      </c>
      <c r="C284" s="6">
        <v>4</v>
      </c>
      <c r="D284" s="6">
        <v>2</v>
      </c>
      <c r="E284" s="6">
        <v>2120</v>
      </c>
      <c r="F284" s="6">
        <v>53578</v>
      </c>
      <c r="G284" s="27">
        <v>7</v>
      </c>
      <c r="I284" s="55">
        <v>445000</v>
      </c>
      <c r="J284" s="6">
        <v>3</v>
      </c>
      <c r="K284" s="6">
        <v>2</v>
      </c>
      <c r="L284" s="6">
        <v>1860</v>
      </c>
      <c r="M284" s="6">
        <v>7200</v>
      </c>
      <c r="N284" s="27">
        <v>7</v>
      </c>
      <c r="P284" s="26">
        <v>585000</v>
      </c>
      <c r="Q284" s="57">
        <v>3</v>
      </c>
      <c r="R284" s="6">
        <v>1</v>
      </c>
      <c r="S284" s="6">
        <v>1850</v>
      </c>
      <c r="T284" s="6">
        <v>7735</v>
      </c>
      <c r="U284" s="27">
        <v>8</v>
      </c>
      <c r="W284" s="38">
        <v>320000</v>
      </c>
      <c r="X284" s="34">
        <v>4</v>
      </c>
      <c r="Y284" s="59">
        <v>2</v>
      </c>
      <c r="Z284" s="34">
        <v>2223</v>
      </c>
      <c r="AA284" s="34">
        <v>5780</v>
      </c>
      <c r="AB284" s="39">
        <v>8</v>
      </c>
      <c r="AD284" s="38">
        <v>659000</v>
      </c>
      <c r="AE284" s="34">
        <v>4</v>
      </c>
      <c r="AF284" s="34">
        <v>2</v>
      </c>
      <c r="AG284" s="34">
        <v>2090</v>
      </c>
      <c r="AH284" s="34">
        <v>10800</v>
      </c>
      <c r="AI284" s="62">
        <v>7</v>
      </c>
      <c r="AK284" s="38">
        <v>237000</v>
      </c>
      <c r="AL284" s="34">
        <v>3</v>
      </c>
      <c r="AM284" s="34">
        <v>1</v>
      </c>
      <c r="AN284" s="59">
        <v>1800</v>
      </c>
      <c r="AO284" s="34">
        <v>9216</v>
      </c>
      <c r="AP284" s="39">
        <v>7</v>
      </c>
      <c r="AS284" s="38">
        <v>518000</v>
      </c>
      <c r="AT284" s="34">
        <v>4</v>
      </c>
      <c r="AU284" s="34">
        <v>2</v>
      </c>
      <c r="AV284" s="34">
        <v>1740</v>
      </c>
      <c r="AW284" s="59">
        <v>7500</v>
      </c>
      <c r="AX284" s="39">
        <v>7</v>
      </c>
      <c r="BN284" s="38">
        <v>525000</v>
      </c>
      <c r="BO284" s="34">
        <v>2</v>
      </c>
      <c r="BP284" s="59">
        <v>1</v>
      </c>
      <c r="BQ284" s="34">
        <v>1000</v>
      </c>
      <c r="BR284" s="34">
        <v>4950</v>
      </c>
      <c r="BS284" s="39">
        <v>7</v>
      </c>
      <c r="BU284" s="38">
        <v>525000</v>
      </c>
      <c r="BV284" s="34">
        <v>2</v>
      </c>
      <c r="BW284" s="59">
        <v>1</v>
      </c>
      <c r="BX284" s="34">
        <v>1000</v>
      </c>
      <c r="BY284" s="34">
        <v>4950</v>
      </c>
      <c r="BZ284" s="39">
        <v>7</v>
      </c>
      <c r="CJ284" s="5"/>
      <c r="CK284" s="6"/>
      <c r="CL284" s="6"/>
      <c r="CM284" s="6"/>
      <c r="CN284" s="6"/>
      <c r="CO284" s="83"/>
      <c r="CP284" s="83"/>
      <c r="CQ284" s="83"/>
      <c r="CR284" s="6"/>
      <c r="CS284" s="6"/>
      <c r="CT284" s="6"/>
      <c r="CU284" s="6"/>
      <c r="CV284" s="6"/>
      <c r="CW284" s="6"/>
      <c r="CX284" s="6"/>
      <c r="CY284" s="6"/>
      <c r="CZ284" s="7"/>
      <c r="FJ284" s="100"/>
      <c r="FK284" s="89"/>
      <c r="FL284" s="89">
        <v>1860</v>
      </c>
      <c r="FM284" s="89">
        <v>445000</v>
      </c>
      <c r="FN284" s="145">
        <f t="shared" si="51"/>
        <v>-18.559999999999945</v>
      </c>
      <c r="FO284" s="145">
        <f t="shared" si="52"/>
        <v>344.47359999999799</v>
      </c>
      <c r="FP284" s="89">
        <f t="shared" si="48"/>
        <v>-10982.900000000023</v>
      </c>
      <c r="FQ284" s="89">
        <f t="shared" si="49"/>
        <v>120624092.41000052</v>
      </c>
      <c r="FR284" s="89">
        <f t="shared" si="50"/>
        <v>203842.62399999984</v>
      </c>
      <c r="FS284" s="89"/>
      <c r="FT284" s="89"/>
      <c r="FU284" s="89"/>
      <c r="FV284" s="139"/>
      <c r="FW284" s="139"/>
      <c r="FX284" s="139"/>
      <c r="FY284" s="139"/>
      <c r="GA284" s="139"/>
      <c r="GB284" s="139"/>
    </row>
    <row r="285" spans="2:204">
      <c r="B285" s="26">
        <v>375000</v>
      </c>
      <c r="C285" s="6">
        <v>4</v>
      </c>
      <c r="D285" s="6">
        <v>1</v>
      </c>
      <c r="E285" s="6">
        <v>1770</v>
      </c>
      <c r="F285" s="6">
        <v>6650</v>
      </c>
      <c r="G285" s="27">
        <v>7</v>
      </c>
      <c r="I285" s="55">
        <v>447500</v>
      </c>
      <c r="J285" s="6">
        <v>3</v>
      </c>
      <c r="K285" s="6">
        <v>1</v>
      </c>
      <c r="L285" s="6">
        <v>1950</v>
      </c>
      <c r="M285" s="6">
        <v>6504</v>
      </c>
      <c r="N285" s="27">
        <v>8</v>
      </c>
      <c r="P285" s="26">
        <v>585000</v>
      </c>
      <c r="Q285" s="57">
        <v>3</v>
      </c>
      <c r="R285" s="6">
        <v>2</v>
      </c>
      <c r="S285" s="6">
        <v>2330</v>
      </c>
      <c r="T285" s="6">
        <v>33750</v>
      </c>
      <c r="U285" s="27">
        <v>9</v>
      </c>
      <c r="W285" s="38">
        <v>322000</v>
      </c>
      <c r="X285" s="34">
        <v>3</v>
      </c>
      <c r="Y285" s="59">
        <v>2</v>
      </c>
      <c r="Z285" s="34">
        <v>1760</v>
      </c>
      <c r="AA285" s="34">
        <v>43575</v>
      </c>
      <c r="AB285" s="39">
        <v>7</v>
      </c>
      <c r="AD285" s="38">
        <v>670000</v>
      </c>
      <c r="AE285" s="34">
        <v>3</v>
      </c>
      <c r="AF285" s="34">
        <v>1</v>
      </c>
      <c r="AG285" s="34">
        <v>1490</v>
      </c>
      <c r="AH285" s="34">
        <v>4400</v>
      </c>
      <c r="AI285" s="62">
        <v>7</v>
      </c>
      <c r="AK285" s="38">
        <v>380000</v>
      </c>
      <c r="AL285" s="34">
        <v>2</v>
      </c>
      <c r="AM285" s="34">
        <v>1</v>
      </c>
      <c r="AN285" s="59">
        <v>1800</v>
      </c>
      <c r="AO285" s="34">
        <v>7191</v>
      </c>
      <c r="AP285" s="39">
        <v>7</v>
      </c>
      <c r="AS285" s="38">
        <v>240000</v>
      </c>
      <c r="AT285" s="34">
        <v>3</v>
      </c>
      <c r="AU285" s="34">
        <v>2</v>
      </c>
      <c r="AV285" s="34">
        <v>1460</v>
      </c>
      <c r="AW285" s="59">
        <v>7526</v>
      </c>
      <c r="AX285" s="39">
        <v>7</v>
      </c>
      <c r="BN285" s="38">
        <v>525000</v>
      </c>
      <c r="BO285" s="34">
        <v>2</v>
      </c>
      <c r="BP285" s="59">
        <v>1</v>
      </c>
      <c r="BQ285" s="34">
        <v>1530</v>
      </c>
      <c r="BR285" s="34">
        <v>3503</v>
      </c>
      <c r="BS285" s="39">
        <v>7</v>
      </c>
      <c r="BU285" s="38">
        <v>525000</v>
      </c>
      <c r="BV285" s="34">
        <v>2</v>
      </c>
      <c r="BW285" s="59">
        <v>1</v>
      </c>
      <c r="BX285" s="34">
        <v>1530</v>
      </c>
      <c r="BY285" s="34">
        <v>3503</v>
      </c>
      <c r="BZ285" s="39">
        <v>7</v>
      </c>
      <c r="CJ285" s="5"/>
      <c r="CK285" s="6"/>
      <c r="CL285" s="6"/>
      <c r="CM285" s="6"/>
      <c r="CN285" s="6"/>
      <c r="CO285" s="83"/>
      <c r="CP285" s="83"/>
      <c r="CQ285" s="83"/>
      <c r="CR285" s="6"/>
      <c r="CS285" s="6"/>
      <c r="CT285" s="6"/>
      <c r="CU285" s="6"/>
      <c r="CV285" s="6"/>
      <c r="CW285" s="6"/>
      <c r="CX285" s="6"/>
      <c r="CY285" s="6"/>
      <c r="CZ285" s="7"/>
      <c r="FJ285" s="100"/>
      <c r="FK285" s="89"/>
      <c r="FL285" s="89">
        <v>1950</v>
      </c>
      <c r="FM285" s="89">
        <v>447500</v>
      </c>
      <c r="FN285" s="145">
        <f t="shared" si="51"/>
        <v>71.440000000000055</v>
      </c>
      <c r="FO285" s="145">
        <f t="shared" si="52"/>
        <v>5103.6736000000074</v>
      </c>
      <c r="FP285" s="89">
        <f t="shared" si="48"/>
        <v>-8482.9000000000233</v>
      </c>
      <c r="FQ285" s="89">
        <f t="shared" si="49"/>
        <v>71959592.410000399</v>
      </c>
      <c r="FR285" s="89">
        <f t="shared" si="50"/>
        <v>-606018.37600000214</v>
      </c>
      <c r="FS285" s="89"/>
      <c r="FT285" s="89"/>
      <c r="FU285" s="89"/>
      <c r="FV285" s="139"/>
      <c r="FW285" s="139"/>
      <c r="FX285" s="139"/>
      <c r="FY285" s="139"/>
      <c r="GA285" s="139"/>
      <c r="GB285" s="139"/>
    </row>
    <row r="286" spans="2:204">
      <c r="B286" s="26">
        <v>850000</v>
      </c>
      <c r="C286" s="6">
        <v>3</v>
      </c>
      <c r="D286" s="6">
        <v>3</v>
      </c>
      <c r="E286" s="6">
        <v>3070</v>
      </c>
      <c r="F286" s="6">
        <v>7050</v>
      </c>
      <c r="G286" s="27">
        <v>8</v>
      </c>
      <c r="I286" s="55">
        <v>449000</v>
      </c>
      <c r="J286" s="6">
        <v>4</v>
      </c>
      <c r="K286" s="6">
        <v>2</v>
      </c>
      <c r="L286" s="6">
        <v>1560</v>
      </c>
      <c r="M286" s="6">
        <v>5220</v>
      </c>
      <c r="N286" s="27">
        <v>7</v>
      </c>
      <c r="P286" s="26">
        <v>590000</v>
      </c>
      <c r="Q286" s="57">
        <v>3</v>
      </c>
      <c r="R286" s="6">
        <v>2</v>
      </c>
      <c r="S286" s="6">
        <v>2490</v>
      </c>
      <c r="T286" s="6">
        <v>8800</v>
      </c>
      <c r="U286" s="27">
        <v>8</v>
      </c>
      <c r="W286" s="38">
        <v>324500</v>
      </c>
      <c r="X286" s="34">
        <v>3</v>
      </c>
      <c r="Y286" s="59">
        <v>2</v>
      </c>
      <c r="Z286" s="34">
        <v>1590</v>
      </c>
      <c r="AA286" s="34">
        <v>4108</v>
      </c>
      <c r="AB286" s="39">
        <v>7</v>
      </c>
      <c r="AD286" s="38">
        <v>680000</v>
      </c>
      <c r="AE286" s="34">
        <v>3</v>
      </c>
      <c r="AF286" s="34">
        <v>2</v>
      </c>
      <c r="AG286" s="34">
        <v>1820</v>
      </c>
      <c r="AH286" s="34">
        <v>8316</v>
      </c>
      <c r="AI286" s="62">
        <v>7</v>
      </c>
      <c r="AK286" s="38">
        <v>500000</v>
      </c>
      <c r="AL286" s="34">
        <v>3</v>
      </c>
      <c r="AM286" s="34">
        <v>1</v>
      </c>
      <c r="AN286" s="59">
        <v>1800</v>
      </c>
      <c r="AO286" s="34">
        <v>7199</v>
      </c>
      <c r="AP286" s="39">
        <v>7</v>
      </c>
      <c r="AS286" s="38">
        <v>355000</v>
      </c>
      <c r="AT286" s="34">
        <v>3</v>
      </c>
      <c r="AU286" s="34">
        <v>1</v>
      </c>
      <c r="AV286" s="34">
        <v>1180</v>
      </c>
      <c r="AW286" s="59">
        <v>7573</v>
      </c>
      <c r="AX286" s="39">
        <v>7</v>
      </c>
      <c r="BN286" s="38">
        <v>549000</v>
      </c>
      <c r="BO286" s="34">
        <v>3</v>
      </c>
      <c r="BP286" s="59">
        <v>1</v>
      </c>
      <c r="BQ286" s="34">
        <v>1540</v>
      </c>
      <c r="BR286" s="34">
        <v>1044</v>
      </c>
      <c r="BS286" s="39">
        <v>8</v>
      </c>
      <c r="BU286" s="38">
        <v>549000</v>
      </c>
      <c r="BV286" s="34">
        <v>3</v>
      </c>
      <c r="BW286" s="59">
        <v>1</v>
      </c>
      <c r="BX286" s="34">
        <v>1540</v>
      </c>
      <c r="BY286" s="34">
        <v>1044</v>
      </c>
      <c r="BZ286" s="39">
        <v>8</v>
      </c>
      <c r="CJ286" s="5"/>
      <c r="CK286" s="6"/>
      <c r="CL286" s="6"/>
      <c r="CM286" s="6"/>
      <c r="CN286" s="6"/>
      <c r="CO286" s="83"/>
      <c r="CP286" s="83"/>
      <c r="CQ286" s="83"/>
      <c r="CR286" s="6"/>
      <c r="CS286" s="6"/>
      <c r="CT286" s="6"/>
      <c r="CU286" s="6"/>
      <c r="CV286" s="6"/>
      <c r="CW286" s="6"/>
      <c r="CX286" s="6"/>
      <c r="CY286" s="6"/>
      <c r="CZ286" s="7"/>
      <c r="FJ286" s="100"/>
      <c r="FK286" s="89"/>
      <c r="FL286" s="89">
        <v>1560</v>
      </c>
      <c r="FM286" s="89">
        <v>449000</v>
      </c>
      <c r="FN286" s="145">
        <f t="shared" si="51"/>
        <v>-318.55999999999995</v>
      </c>
      <c r="FO286" s="145">
        <f t="shared" si="52"/>
        <v>101480.47359999997</v>
      </c>
      <c r="FP286" s="89">
        <f t="shared" si="48"/>
        <v>-6982.9000000000233</v>
      </c>
      <c r="FQ286" s="89">
        <f t="shared" si="49"/>
        <v>48760892.410000324</v>
      </c>
      <c r="FR286" s="89">
        <f t="shared" si="50"/>
        <v>2224472.6240000068</v>
      </c>
      <c r="FS286" s="89"/>
      <c r="FT286" s="89"/>
      <c r="FU286" s="89"/>
      <c r="FV286" s="139"/>
      <c r="FW286" s="139"/>
      <c r="FX286" s="139"/>
      <c r="FY286" s="139"/>
      <c r="GA286" s="139"/>
      <c r="GB286" s="139"/>
    </row>
    <row r="287" spans="2:204">
      <c r="B287" s="26">
        <v>425000</v>
      </c>
      <c r="C287" s="6">
        <v>4</v>
      </c>
      <c r="D287" s="6">
        <v>2</v>
      </c>
      <c r="E287" s="6">
        <v>2270</v>
      </c>
      <c r="F287" s="6">
        <v>4400</v>
      </c>
      <c r="G287" s="27">
        <v>7</v>
      </c>
      <c r="I287" s="55">
        <v>450000</v>
      </c>
      <c r="J287" s="6">
        <v>2</v>
      </c>
      <c r="K287" s="6">
        <v>1</v>
      </c>
      <c r="L287" s="6">
        <v>810</v>
      </c>
      <c r="M287" s="6">
        <v>4368</v>
      </c>
      <c r="N287" s="27">
        <v>6</v>
      </c>
      <c r="P287" s="26">
        <v>590000</v>
      </c>
      <c r="Q287" s="57">
        <v>3</v>
      </c>
      <c r="R287" s="6">
        <v>3</v>
      </c>
      <c r="S287" s="6">
        <v>1290</v>
      </c>
      <c r="T287" s="6">
        <v>1230</v>
      </c>
      <c r="U287" s="27">
        <v>9</v>
      </c>
      <c r="W287" s="38">
        <v>325000</v>
      </c>
      <c r="X287" s="34">
        <v>3</v>
      </c>
      <c r="Y287" s="59">
        <v>2</v>
      </c>
      <c r="Z287" s="34">
        <v>1890</v>
      </c>
      <c r="AA287" s="34">
        <v>9646</v>
      </c>
      <c r="AB287" s="39">
        <v>8</v>
      </c>
      <c r="AD287" s="38">
        <v>691500</v>
      </c>
      <c r="AE287" s="34">
        <v>4</v>
      </c>
      <c r="AF287" s="34">
        <v>2</v>
      </c>
      <c r="AG287" s="34">
        <v>2600</v>
      </c>
      <c r="AH287" s="34">
        <v>7200</v>
      </c>
      <c r="AI287" s="62">
        <v>7</v>
      </c>
      <c r="AK287" s="38">
        <v>556000</v>
      </c>
      <c r="AL287" s="34">
        <v>3</v>
      </c>
      <c r="AM287" s="34">
        <v>1</v>
      </c>
      <c r="AN287" s="59">
        <v>1800</v>
      </c>
      <c r="AO287" s="34">
        <v>4005</v>
      </c>
      <c r="AP287" s="39">
        <v>7</v>
      </c>
      <c r="AS287" s="38">
        <v>359950</v>
      </c>
      <c r="AT287" s="34">
        <v>2</v>
      </c>
      <c r="AU287" s="34">
        <v>1</v>
      </c>
      <c r="AV287" s="34">
        <v>1240</v>
      </c>
      <c r="AW287" s="59">
        <v>7590</v>
      </c>
      <c r="AX287" s="39">
        <v>7</v>
      </c>
      <c r="BN287" s="38">
        <v>550000</v>
      </c>
      <c r="BO287" s="34">
        <v>4</v>
      </c>
      <c r="BP287" s="59">
        <v>1</v>
      </c>
      <c r="BQ287" s="34">
        <v>2150</v>
      </c>
      <c r="BR287" s="34">
        <v>9000</v>
      </c>
      <c r="BS287" s="39">
        <v>7</v>
      </c>
      <c r="BU287" s="38">
        <v>550000</v>
      </c>
      <c r="BV287" s="34">
        <v>4</v>
      </c>
      <c r="BW287" s="59">
        <v>1</v>
      </c>
      <c r="BX287" s="34">
        <v>2150</v>
      </c>
      <c r="BY287" s="34">
        <v>9000</v>
      </c>
      <c r="BZ287" s="39">
        <v>7</v>
      </c>
      <c r="CJ287" s="5"/>
      <c r="CK287" s="6"/>
      <c r="CL287" s="6"/>
      <c r="CM287" s="6"/>
      <c r="CN287" s="6"/>
      <c r="CO287" s="83"/>
      <c r="CP287" s="83"/>
      <c r="CQ287" s="83"/>
      <c r="CR287" s="6"/>
      <c r="CS287" s="6"/>
      <c r="CT287" s="6"/>
      <c r="CU287" s="6"/>
      <c r="CV287" s="6"/>
      <c r="CW287" s="6"/>
      <c r="CX287" s="6"/>
      <c r="CY287" s="6"/>
      <c r="CZ287" s="7"/>
      <c r="FJ287" s="100"/>
      <c r="FK287" s="89"/>
      <c r="FL287" s="89">
        <v>810</v>
      </c>
      <c r="FM287" s="89">
        <v>450000</v>
      </c>
      <c r="FN287" s="145">
        <f t="shared" si="51"/>
        <v>-1068.56</v>
      </c>
      <c r="FO287" s="145">
        <f t="shared" si="52"/>
        <v>1141820.4735999999</v>
      </c>
      <c r="FP287" s="89">
        <f t="shared" si="48"/>
        <v>-5982.9000000000233</v>
      </c>
      <c r="FQ287" s="89">
        <f t="shared" si="49"/>
        <v>35795092.41000028</v>
      </c>
      <c r="FR287" s="89">
        <f t="shared" si="50"/>
        <v>6393087.624000025</v>
      </c>
      <c r="FS287" s="89"/>
      <c r="FT287" s="89"/>
      <c r="FU287" s="89"/>
      <c r="FV287" s="139"/>
      <c r="FW287" s="139"/>
      <c r="FX287" s="139"/>
      <c r="FY287" s="139"/>
      <c r="GA287" s="139"/>
      <c r="GB287" s="139"/>
    </row>
    <row r="288" spans="2:204" ht="16" thickBot="1">
      <c r="B288" s="26">
        <v>838400</v>
      </c>
      <c r="C288" s="6">
        <v>4</v>
      </c>
      <c r="D288" s="6">
        <v>2</v>
      </c>
      <c r="E288" s="6">
        <v>2620</v>
      </c>
      <c r="F288" s="6">
        <v>9525</v>
      </c>
      <c r="G288" s="27">
        <v>9</v>
      </c>
      <c r="I288" s="55">
        <v>450000</v>
      </c>
      <c r="J288" s="6">
        <v>3</v>
      </c>
      <c r="K288" s="6">
        <v>1</v>
      </c>
      <c r="L288" s="6">
        <v>1520</v>
      </c>
      <c r="M288" s="6">
        <v>7903</v>
      </c>
      <c r="N288" s="27">
        <v>7</v>
      </c>
      <c r="P288" s="26">
        <v>597500</v>
      </c>
      <c r="Q288" s="57">
        <v>3</v>
      </c>
      <c r="R288" s="6">
        <v>2</v>
      </c>
      <c r="S288" s="6">
        <v>2150</v>
      </c>
      <c r="T288" s="6">
        <v>5400</v>
      </c>
      <c r="U288" s="27">
        <v>7</v>
      </c>
      <c r="W288" s="38">
        <v>325000</v>
      </c>
      <c r="X288" s="34">
        <v>4</v>
      </c>
      <c r="Y288" s="59">
        <v>2</v>
      </c>
      <c r="Z288" s="34">
        <v>2110</v>
      </c>
      <c r="AA288" s="34">
        <v>6838</v>
      </c>
      <c r="AB288" s="39">
        <v>8</v>
      </c>
      <c r="AD288" s="38">
        <v>700000</v>
      </c>
      <c r="AE288" s="34">
        <v>3</v>
      </c>
      <c r="AF288" s="34">
        <v>2</v>
      </c>
      <c r="AG288" s="34">
        <v>2080</v>
      </c>
      <c r="AH288" s="34">
        <v>3880</v>
      </c>
      <c r="AI288" s="62">
        <v>7</v>
      </c>
      <c r="AK288" s="38">
        <v>360000</v>
      </c>
      <c r="AL288" s="34">
        <v>3</v>
      </c>
      <c r="AM288" s="34">
        <v>1</v>
      </c>
      <c r="AN288" s="59">
        <v>1800</v>
      </c>
      <c r="AO288" s="34">
        <v>22000</v>
      </c>
      <c r="AP288" s="39">
        <v>8</v>
      </c>
      <c r="AS288" s="38">
        <v>369950</v>
      </c>
      <c r="AT288" s="34">
        <v>3</v>
      </c>
      <c r="AU288" s="34">
        <v>1</v>
      </c>
      <c r="AV288" s="34">
        <v>1110</v>
      </c>
      <c r="AW288" s="59">
        <v>7603</v>
      </c>
      <c r="AX288" s="39">
        <v>7</v>
      </c>
      <c r="BN288" s="38">
        <v>550500</v>
      </c>
      <c r="BO288" s="34">
        <v>2</v>
      </c>
      <c r="BP288" s="59">
        <v>1</v>
      </c>
      <c r="BQ288" s="34">
        <v>930</v>
      </c>
      <c r="BR288" s="34">
        <v>7400</v>
      </c>
      <c r="BS288" s="39">
        <v>7</v>
      </c>
      <c r="BU288" s="38">
        <v>550500</v>
      </c>
      <c r="BV288" s="34">
        <v>2</v>
      </c>
      <c r="BW288" s="59">
        <v>1</v>
      </c>
      <c r="BX288" s="34">
        <v>930</v>
      </c>
      <c r="BY288" s="34">
        <v>7400</v>
      </c>
      <c r="BZ288" s="39">
        <v>7</v>
      </c>
      <c r="CJ288" s="13"/>
      <c r="CK288" s="14"/>
      <c r="CL288" s="14"/>
      <c r="CM288" s="14"/>
      <c r="CN288" s="14"/>
      <c r="CO288" s="144"/>
      <c r="CP288" s="144"/>
      <c r="CQ288" s="144"/>
      <c r="CR288" s="14"/>
      <c r="CS288" s="14"/>
      <c r="CT288" s="14"/>
      <c r="CU288" s="14"/>
      <c r="CV288" s="14"/>
      <c r="CW288" s="14"/>
      <c r="CX288" s="14"/>
      <c r="CY288" s="14"/>
      <c r="CZ288" s="15"/>
      <c r="FJ288" s="100"/>
      <c r="FK288" s="89"/>
      <c r="FL288" s="89">
        <v>1520</v>
      </c>
      <c r="FM288" s="89">
        <v>450000</v>
      </c>
      <c r="FN288" s="145">
        <f t="shared" si="51"/>
        <v>-358.55999999999995</v>
      </c>
      <c r="FO288" s="145">
        <f t="shared" si="52"/>
        <v>128565.27359999996</v>
      </c>
      <c r="FP288" s="89">
        <f t="shared" si="48"/>
        <v>-5982.9000000000233</v>
      </c>
      <c r="FQ288" s="89">
        <f t="shared" si="49"/>
        <v>35795092.41000028</v>
      </c>
      <c r="FR288" s="89">
        <f t="shared" si="50"/>
        <v>2145228.6240000082</v>
      </c>
      <c r="FS288" s="89"/>
      <c r="FT288" s="89"/>
      <c r="FU288" s="89"/>
      <c r="FV288" s="139"/>
      <c r="FW288" s="139"/>
      <c r="FX288" s="139"/>
      <c r="FY288" s="139"/>
      <c r="GA288" s="139"/>
      <c r="GB288" s="139"/>
    </row>
    <row r="289" spans="2:184" ht="16" thickTop="1">
      <c r="B289" s="26">
        <v>339950</v>
      </c>
      <c r="C289" s="6">
        <v>3</v>
      </c>
      <c r="D289" s="6">
        <v>2</v>
      </c>
      <c r="E289" s="6">
        <v>2390</v>
      </c>
      <c r="F289" s="6">
        <v>34041</v>
      </c>
      <c r="G289" s="27">
        <v>8</v>
      </c>
      <c r="I289" s="55">
        <v>450000</v>
      </c>
      <c r="J289" s="6">
        <v>3</v>
      </c>
      <c r="K289" s="6">
        <v>2</v>
      </c>
      <c r="L289" s="6">
        <v>1760</v>
      </c>
      <c r="M289" s="6">
        <v>10013</v>
      </c>
      <c r="N289" s="27">
        <v>8</v>
      </c>
      <c r="P289" s="26">
        <v>599000</v>
      </c>
      <c r="Q289" s="57">
        <v>3</v>
      </c>
      <c r="R289" s="6">
        <v>2</v>
      </c>
      <c r="S289" s="6">
        <v>1960</v>
      </c>
      <c r="T289" s="6">
        <v>2500</v>
      </c>
      <c r="U289" s="27">
        <v>7</v>
      </c>
      <c r="W289" s="38">
        <v>325000</v>
      </c>
      <c r="X289" s="34">
        <v>4</v>
      </c>
      <c r="Y289" s="59">
        <v>2</v>
      </c>
      <c r="Z289" s="34">
        <v>2240</v>
      </c>
      <c r="AA289" s="34">
        <v>5105</v>
      </c>
      <c r="AB289" s="39">
        <v>8</v>
      </c>
      <c r="AD289" s="38">
        <v>700000</v>
      </c>
      <c r="AE289" s="34">
        <v>4</v>
      </c>
      <c r="AF289" s="34">
        <v>2</v>
      </c>
      <c r="AG289" s="34">
        <v>2440</v>
      </c>
      <c r="AH289" s="34">
        <v>9450</v>
      </c>
      <c r="AI289" s="62">
        <v>7</v>
      </c>
      <c r="AK289" s="38">
        <v>379900</v>
      </c>
      <c r="AL289" s="34">
        <v>3</v>
      </c>
      <c r="AM289" s="34">
        <v>2</v>
      </c>
      <c r="AN289" s="59">
        <v>1800</v>
      </c>
      <c r="AO289" s="34">
        <v>2791</v>
      </c>
      <c r="AP289" s="39">
        <v>8</v>
      </c>
      <c r="AS289" s="38">
        <v>512500</v>
      </c>
      <c r="AT289" s="34">
        <v>3</v>
      </c>
      <c r="AU289" s="34">
        <v>2</v>
      </c>
      <c r="AV289" s="34">
        <v>1900</v>
      </c>
      <c r="AW289" s="59">
        <v>7604</v>
      </c>
      <c r="AX289" s="39">
        <v>8</v>
      </c>
      <c r="BN289" s="38">
        <v>554000</v>
      </c>
      <c r="BO289" s="34">
        <v>3</v>
      </c>
      <c r="BP289" s="59">
        <v>1</v>
      </c>
      <c r="BQ289" s="34">
        <v>1760</v>
      </c>
      <c r="BR289" s="34">
        <v>10780</v>
      </c>
      <c r="BS289" s="39">
        <v>8</v>
      </c>
      <c r="BU289" s="38">
        <v>554000</v>
      </c>
      <c r="BV289" s="34">
        <v>3</v>
      </c>
      <c r="BW289" s="59">
        <v>1</v>
      </c>
      <c r="BX289" s="34">
        <v>1760</v>
      </c>
      <c r="BY289" s="34">
        <v>10780</v>
      </c>
      <c r="BZ289" s="39">
        <v>8</v>
      </c>
      <c r="CL289" s="6"/>
      <c r="CM289" s="6"/>
      <c r="CN289" s="6"/>
      <c r="CO289" s="83"/>
      <c r="CP289" s="83"/>
      <c r="CQ289" s="83"/>
      <c r="CR289" s="6"/>
      <c r="CS289" s="6"/>
      <c r="CT289" s="6"/>
      <c r="CU289" s="6"/>
      <c r="FJ289" s="100"/>
      <c r="FK289" s="89"/>
      <c r="FL289" s="89">
        <v>1760</v>
      </c>
      <c r="FM289" s="89">
        <v>450000</v>
      </c>
      <c r="FN289" s="145">
        <f t="shared" si="51"/>
        <v>-118.55999999999995</v>
      </c>
      <c r="FO289" s="145">
        <f t="shared" si="52"/>
        <v>14056.473599999987</v>
      </c>
      <c r="FP289" s="89">
        <f t="shared" si="48"/>
        <v>-5982.9000000000233</v>
      </c>
      <c r="FQ289" s="89">
        <f t="shared" si="49"/>
        <v>35795092.41000028</v>
      </c>
      <c r="FR289" s="89">
        <f t="shared" si="50"/>
        <v>709332.6240000024</v>
      </c>
      <c r="FS289" s="89"/>
      <c r="FT289" s="89"/>
      <c r="FU289" s="89"/>
      <c r="FV289" s="139"/>
      <c r="FW289" s="139"/>
      <c r="FX289" s="139"/>
      <c r="FY289" s="139"/>
      <c r="GA289" s="139"/>
      <c r="GB289" s="139"/>
    </row>
    <row r="290" spans="2:184">
      <c r="B290" s="26">
        <v>555000</v>
      </c>
      <c r="C290" s="6">
        <v>3</v>
      </c>
      <c r="D290" s="6">
        <v>2</v>
      </c>
      <c r="E290" s="6">
        <v>2180</v>
      </c>
      <c r="F290" s="6">
        <v>4976</v>
      </c>
      <c r="G290" s="27">
        <v>8</v>
      </c>
      <c r="I290" s="55">
        <v>450000</v>
      </c>
      <c r="J290" s="6">
        <v>3</v>
      </c>
      <c r="K290" s="6">
        <v>2</v>
      </c>
      <c r="L290" s="6">
        <v>1680</v>
      </c>
      <c r="M290" s="6">
        <v>11250</v>
      </c>
      <c r="N290" s="27">
        <v>8</v>
      </c>
      <c r="P290" s="26">
        <v>600000</v>
      </c>
      <c r="Q290" s="57">
        <v>3</v>
      </c>
      <c r="R290" s="6">
        <v>3</v>
      </c>
      <c r="S290" s="6">
        <v>1520</v>
      </c>
      <c r="T290" s="6">
        <v>1800</v>
      </c>
      <c r="U290" s="27">
        <v>7</v>
      </c>
      <c r="W290" s="38">
        <v>327500</v>
      </c>
      <c r="X290" s="34">
        <v>3</v>
      </c>
      <c r="Y290" s="59">
        <v>2</v>
      </c>
      <c r="Z290" s="34">
        <v>1770</v>
      </c>
      <c r="AA290" s="34">
        <v>8755</v>
      </c>
      <c r="AB290" s="39">
        <v>8</v>
      </c>
      <c r="AD290" s="38">
        <v>700000</v>
      </c>
      <c r="AE290" s="34">
        <v>4</v>
      </c>
      <c r="AF290" s="34">
        <v>2</v>
      </c>
      <c r="AG290" s="34">
        <v>2490</v>
      </c>
      <c r="AH290" s="34">
        <v>4700</v>
      </c>
      <c r="AI290" s="62">
        <v>7</v>
      </c>
      <c r="AK290" s="38">
        <v>391000</v>
      </c>
      <c r="AL290" s="34">
        <v>3</v>
      </c>
      <c r="AM290" s="34">
        <v>2</v>
      </c>
      <c r="AN290" s="59">
        <v>1800</v>
      </c>
      <c r="AO290" s="34">
        <v>1120</v>
      </c>
      <c r="AP290" s="39">
        <v>8</v>
      </c>
      <c r="AS290" s="38">
        <v>334000</v>
      </c>
      <c r="AT290" s="34">
        <v>4</v>
      </c>
      <c r="AU290" s="34">
        <v>1</v>
      </c>
      <c r="AV290" s="34">
        <v>1680</v>
      </c>
      <c r="AW290" s="59">
        <v>7620</v>
      </c>
      <c r="AX290" s="39">
        <v>7</v>
      </c>
      <c r="BN290" s="38">
        <v>556000</v>
      </c>
      <c r="BO290" s="34">
        <v>3</v>
      </c>
      <c r="BP290" s="59">
        <v>1</v>
      </c>
      <c r="BQ290" s="34">
        <v>1800</v>
      </c>
      <c r="BR290" s="34">
        <v>4005</v>
      </c>
      <c r="BS290" s="39">
        <v>7</v>
      </c>
      <c r="BU290" s="38">
        <v>556000</v>
      </c>
      <c r="BV290" s="34">
        <v>3</v>
      </c>
      <c r="BW290" s="59">
        <v>1</v>
      </c>
      <c r="BX290" s="34">
        <v>1800</v>
      </c>
      <c r="BY290" s="34">
        <v>4005</v>
      </c>
      <c r="BZ290" s="39">
        <v>7</v>
      </c>
      <c r="CL290" s="6"/>
      <c r="CM290" s="6"/>
      <c r="CN290" s="6"/>
      <c r="CO290" s="83"/>
      <c r="CP290" s="83"/>
      <c r="CQ290" s="83"/>
      <c r="CR290" s="6"/>
      <c r="CS290" s="6"/>
      <c r="CT290" s="6"/>
      <c r="CU290" s="6"/>
      <c r="FJ290" s="100"/>
      <c r="FK290" s="89"/>
      <c r="FL290" s="89">
        <v>1680</v>
      </c>
      <c r="FM290" s="89">
        <v>450000</v>
      </c>
      <c r="FN290" s="145">
        <f t="shared" si="51"/>
        <v>-198.55999999999995</v>
      </c>
      <c r="FO290" s="145">
        <f t="shared" si="52"/>
        <v>39426.073599999982</v>
      </c>
      <c r="FP290" s="89">
        <f t="shared" si="48"/>
        <v>-5982.9000000000233</v>
      </c>
      <c r="FQ290" s="89">
        <f t="shared" si="49"/>
        <v>35795092.41000028</v>
      </c>
      <c r="FR290" s="89">
        <f t="shared" si="50"/>
        <v>1187964.6240000043</v>
      </c>
      <c r="FS290" s="89"/>
      <c r="FT290" s="89"/>
      <c r="FU290" s="89"/>
      <c r="FV290" s="139"/>
      <c r="FW290" s="139"/>
      <c r="FX290" s="139"/>
      <c r="FY290" s="139"/>
      <c r="GA290" s="139"/>
      <c r="GB290" s="139"/>
    </row>
    <row r="291" spans="2:184">
      <c r="B291" s="26">
        <v>475000</v>
      </c>
      <c r="C291" s="6">
        <v>4</v>
      </c>
      <c r="D291" s="6">
        <v>2</v>
      </c>
      <c r="E291" s="6">
        <v>2040</v>
      </c>
      <c r="F291" s="6">
        <v>7260</v>
      </c>
      <c r="G291" s="27">
        <v>7</v>
      </c>
      <c r="I291" s="55">
        <v>450000</v>
      </c>
      <c r="J291" s="6">
        <v>3</v>
      </c>
      <c r="K291" s="6">
        <v>1</v>
      </c>
      <c r="L291" s="6">
        <v>1350</v>
      </c>
      <c r="M291" s="6">
        <v>7200</v>
      </c>
      <c r="N291" s="27">
        <v>7</v>
      </c>
      <c r="P291" s="26">
        <v>600000</v>
      </c>
      <c r="Q291" s="57">
        <v>3</v>
      </c>
      <c r="R291" s="6">
        <v>2</v>
      </c>
      <c r="S291" s="6">
        <v>2540</v>
      </c>
      <c r="T291" s="6">
        <v>237402</v>
      </c>
      <c r="U291" s="27">
        <v>9</v>
      </c>
      <c r="W291" s="38">
        <v>330000</v>
      </c>
      <c r="X291" s="34">
        <v>4</v>
      </c>
      <c r="Y291" s="59">
        <v>2</v>
      </c>
      <c r="Z291" s="34">
        <v>2340</v>
      </c>
      <c r="AA291" s="34">
        <v>11784</v>
      </c>
      <c r="AB291" s="39">
        <v>9</v>
      </c>
      <c r="AD291" s="38">
        <v>715000</v>
      </c>
      <c r="AE291" s="34">
        <v>3</v>
      </c>
      <c r="AF291" s="34">
        <v>1</v>
      </c>
      <c r="AG291" s="34">
        <v>1670</v>
      </c>
      <c r="AH291" s="34">
        <v>5060</v>
      </c>
      <c r="AI291" s="62">
        <v>7</v>
      </c>
      <c r="AK291" s="38">
        <v>410000</v>
      </c>
      <c r="AL291" s="34">
        <v>3</v>
      </c>
      <c r="AM291" s="34">
        <v>2</v>
      </c>
      <c r="AN291" s="59">
        <v>1800</v>
      </c>
      <c r="AO291" s="34">
        <v>36704</v>
      </c>
      <c r="AP291" s="39">
        <v>8</v>
      </c>
      <c r="AS291" s="38">
        <v>400000</v>
      </c>
      <c r="AT291" s="34">
        <v>3</v>
      </c>
      <c r="AU291" s="34">
        <v>3</v>
      </c>
      <c r="AV291" s="34">
        <v>2090</v>
      </c>
      <c r="AW291" s="59">
        <v>7634</v>
      </c>
      <c r="AX291" s="39">
        <v>8</v>
      </c>
      <c r="BN291" s="38">
        <v>567500</v>
      </c>
      <c r="BO291" s="34">
        <v>3</v>
      </c>
      <c r="BP291" s="59">
        <v>1</v>
      </c>
      <c r="BQ291" s="34">
        <v>2570</v>
      </c>
      <c r="BR291" s="34">
        <v>14033</v>
      </c>
      <c r="BS291" s="39">
        <v>8</v>
      </c>
      <c r="BU291" s="38">
        <v>567500</v>
      </c>
      <c r="BV291" s="34">
        <v>3</v>
      </c>
      <c r="BW291" s="59">
        <v>1</v>
      </c>
      <c r="BX291" s="34">
        <v>2570</v>
      </c>
      <c r="BY291" s="34">
        <v>14033</v>
      </c>
      <c r="BZ291" s="39">
        <v>8</v>
      </c>
      <c r="CO291" s="84"/>
      <c r="CP291" s="84"/>
      <c r="CQ291" s="84"/>
      <c r="FJ291" s="100"/>
      <c r="FK291" s="89"/>
      <c r="FL291" s="89">
        <v>1350</v>
      </c>
      <c r="FM291" s="89">
        <v>450000</v>
      </c>
      <c r="FN291" s="145">
        <f t="shared" si="51"/>
        <v>-528.55999999999995</v>
      </c>
      <c r="FO291" s="145">
        <f t="shared" si="52"/>
        <v>279375.67359999992</v>
      </c>
      <c r="FP291" s="89">
        <f t="shared" si="48"/>
        <v>-5982.9000000000233</v>
      </c>
      <c r="FQ291" s="89">
        <f t="shared" si="49"/>
        <v>35795092.41000028</v>
      </c>
      <c r="FR291" s="89">
        <f t="shared" si="50"/>
        <v>3162321.6240000119</v>
      </c>
      <c r="FS291" s="89"/>
      <c r="FT291" s="89"/>
      <c r="FU291" s="89"/>
      <c r="FV291" s="139"/>
      <c r="FW291" s="139"/>
      <c r="FX291" s="139"/>
      <c r="FY291" s="139"/>
      <c r="GA291" s="139"/>
      <c r="GB291" s="139"/>
    </row>
    <row r="292" spans="2:184">
      <c r="B292" s="26">
        <v>324950</v>
      </c>
      <c r="C292" s="6">
        <v>3</v>
      </c>
      <c r="D292" s="6">
        <v>1</v>
      </c>
      <c r="E292" s="6">
        <v>1040</v>
      </c>
      <c r="F292" s="6">
        <v>7288</v>
      </c>
      <c r="G292" s="27">
        <v>7</v>
      </c>
      <c r="I292" s="55">
        <v>450000</v>
      </c>
      <c r="J292" s="6">
        <v>4</v>
      </c>
      <c r="K292" s="6">
        <v>3</v>
      </c>
      <c r="L292" s="6">
        <v>2200</v>
      </c>
      <c r="M292" s="6">
        <v>4466</v>
      </c>
      <c r="N292" s="27">
        <v>7</v>
      </c>
      <c r="P292" s="26">
        <v>615000</v>
      </c>
      <c r="Q292" s="57">
        <v>3</v>
      </c>
      <c r="R292" s="6">
        <v>1</v>
      </c>
      <c r="S292" s="6">
        <v>1720</v>
      </c>
      <c r="T292" s="6">
        <v>4080</v>
      </c>
      <c r="U292" s="27">
        <v>7</v>
      </c>
      <c r="W292" s="38">
        <v>332000</v>
      </c>
      <c r="X292" s="34">
        <v>4</v>
      </c>
      <c r="Y292" s="59">
        <v>2</v>
      </c>
      <c r="Z292" s="34">
        <v>2380</v>
      </c>
      <c r="AA292" s="34">
        <v>5737</v>
      </c>
      <c r="AB292" s="39">
        <v>7</v>
      </c>
      <c r="AD292" s="38">
        <v>720000</v>
      </c>
      <c r="AE292" s="34">
        <v>3</v>
      </c>
      <c r="AF292" s="34">
        <v>2</v>
      </c>
      <c r="AG292" s="34">
        <v>2100</v>
      </c>
      <c r="AH292" s="34">
        <v>2200</v>
      </c>
      <c r="AI292" s="62">
        <v>7</v>
      </c>
      <c r="AK292" s="38">
        <v>261000</v>
      </c>
      <c r="AL292" s="34">
        <v>3</v>
      </c>
      <c r="AM292" s="34">
        <v>1</v>
      </c>
      <c r="AN292" s="59">
        <v>1810</v>
      </c>
      <c r="AO292" s="34">
        <v>29308</v>
      </c>
      <c r="AP292" s="39">
        <v>7</v>
      </c>
      <c r="AS292" s="38">
        <v>310000</v>
      </c>
      <c r="AT292" s="34">
        <v>3</v>
      </c>
      <c r="AU292" s="34">
        <v>1</v>
      </c>
      <c r="AV292" s="34">
        <v>1210</v>
      </c>
      <c r="AW292" s="59">
        <v>7649</v>
      </c>
      <c r="AX292" s="39">
        <v>7</v>
      </c>
      <c r="BN292" s="38">
        <v>570000</v>
      </c>
      <c r="BO292" s="34">
        <v>3</v>
      </c>
      <c r="BP292" s="59">
        <v>1</v>
      </c>
      <c r="BQ292" s="34">
        <v>2910</v>
      </c>
      <c r="BR292" s="34">
        <v>37461</v>
      </c>
      <c r="BS292" s="39">
        <v>7</v>
      </c>
      <c r="BU292" s="38">
        <v>570000</v>
      </c>
      <c r="BV292" s="34">
        <v>3</v>
      </c>
      <c r="BW292" s="59">
        <v>1</v>
      </c>
      <c r="BX292" s="34">
        <v>2910</v>
      </c>
      <c r="BY292" s="34">
        <v>37461</v>
      </c>
      <c r="BZ292" s="39">
        <v>7</v>
      </c>
      <c r="CO292" s="84"/>
      <c r="CP292" s="84"/>
      <c r="CQ292" s="84"/>
      <c r="FJ292" s="100"/>
      <c r="FK292" s="89"/>
      <c r="FL292" s="89">
        <v>2200</v>
      </c>
      <c r="FM292" s="89">
        <v>450000</v>
      </c>
      <c r="FN292" s="145">
        <f t="shared" si="51"/>
        <v>321.44000000000005</v>
      </c>
      <c r="FO292" s="145">
        <f t="shared" si="52"/>
        <v>103323.67360000004</v>
      </c>
      <c r="FP292" s="89">
        <f t="shared" si="48"/>
        <v>-5982.9000000000233</v>
      </c>
      <c r="FQ292" s="89">
        <f t="shared" si="49"/>
        <v>35795092.41000028</v>
      </c>
      <c r="FR292" s="89">
        <f t="shared" si="50"/>
        <v>-1923143.3760000078</v>
      </c>
      <c r="FS292" s="89"/>
      <c r="FT292" s="89"/>
      <c r="FU292" s="89"/>
      <c r="FV292" s="139"/>
      <c r="FW292" s="139"/>
      <c r="FX292" s="139"/>
      <c r="FY292" s="139"/>
      <c r="GA292" s="139"/>
      <c r="GB292" s="139"/>
    </row>
    <row r="293" spans="2:184">
      <c r="B293" s="26">
        <v>285000</v>
      </c>
      <c r="C293" s="6">
        <v>2</v>
      </c>
      <c r="D293" s="6">
        <v>1</v>
      </c>
      <c r="E293" s="6">
        <v>720</v>
      </c>
      <c r="F293" s="6">
        <v>6400</v>
      </c>
      <c r="G293" s="27">
        <v>6</v>
      </c>
      <c r="I293" s="55">
        <v>450500</v>
      </c>
      <c r="J293" s="6">
        <v>2</v>
      </c>
      <c r="K293" s="6">
        <v>1</v>
      </c>
      <c r="L293" s="6">
        <v>1330</v>
      </c>
      <c r="M293" s="6">
        <v>3698</v>
      </c>
      <c r="N293" s="27">
        <v>7</v>
      </c>
      <c r="P293" s="26">
        <v>619000</v>
      </c>
      <c r="Q293" s="57">
        <v>3</v>
      </c>
      <c r="R293" s="6">
        <v>2</v>
      </c>
      <c r="S293" s="6">
        <v>1990</v>
      </c>
      <c r="T293" s="6">
        <v>3000</v>
      </c>
      <c r="U293" s="27">
        <v>8</v>
      </c>
      <c r="W293" s="38">
        <v>333000</v>
      </c>
      <c r="X293" s="34">
        <v>4</v>
      </c>
      <c r="Y293" s="59">
        <v>2</v>
      </c>
      <c r="Z293" s="34">
        <v>2100</v>
      </c>
      <c r="AA293" s="34">
        <v>7366</v>
      </c>
      <c r="AB293" s="39">
        <v>8</v>
      </c>
      <c r="AD293" s="38">
        <v>750000</v>
      </c>
      <c r="AE293" s="34">
        <v>3</v>
      </c>
      <c r="AF293" s="34">
        <v>2</v>
      </c>
      <c r="AG293" s="34">
        <v>1760</v>
      </c>
      <c r="AH293" s="34">
        <v>5488</v>
      </c>
      <c r="AI293" s="62">
        <v>7</v>
      </c>
      <c r="AK293" s="38">
        <v>799000</v>
      </c>
      <c r="AL293" s="34">
        <v>4</v>
      </c>
      <c r="AM293" s="34">
        <v>1</v>
      </c>
      <c r="AN293" s="59">
        <v>1810</v>
      </c>
      <c r="AO293" s="34">
        <v>6583</v>
      </c>
      <c r="AP293" s="39">
        <v>7</v>
      </c>
      <c r="AS293" s="38">
        <v>898000</v>
      </c>
      <c r="AT293" s="34">
        <v>2</v>
      </c>
      <c r="AU293" s="34">
        <v>2</v>
      </c>
      <c r="AV293" s="34">
        <v>2470</v>
      </c>
      <c r="AW293" s="59">
        <v>7658</v>
      </c>
      <c r="AX293" s="39">
        <v>8</v>
      </c>
      <c r="BN293" s="38">
        <v>572500</v>
      </c>
      <c r="BO293" s="34">
        <v>3</v>
      </c>
      <c r="BP293" s="59">
        <v>1</v>
      </c>
      <c r="BQ293" s="34">
        <v>1590</v>
      </c>
      <c r="BR293" s="34">
        <v>4600</v>
      </c>
      <c r="BS293" s="39">
        <v>7</v>
      </c>
      <c r="BU293" s="38">
        <v>572500</v>
      </c>
      <c r="BV293" s="34">
        <v>3</v>
      </c>
      <c r="BW293" s="59">
        <v>1</v>
      </c>
      <c r="BX293" s="34">
        <v>1590</v>
      </c>
      <c r="BY293" s="34">
        <v>4600</v>
      </c>
      <c r="BZ293" s="39">
        <v>7</v>
      </c>
      <c r="CO293" s="84"/>
      <c r="CP293" s="84"/>
      <c r="CQ293" s="84"/>
      <c r="FJ293" s="100"/>
      <c r="FK293" s="89"/>
      <c r="FL293" s="89">
        <v>1330</v>
      </c>
      <c r="FM293" s="89">
        <v>450500</v>
      </c>
      <c r="FN293" s="145">
        <f t="shared" si="51"/>
        <v>-548.55999999999995</v>
      </c>
      <c r="FO293" s="145">
        <f t="shared" si="52"/>
        <v>300918.07359999995</v>
      </c>
      <c r="FP293" s="89">
        <f t="shared" si="48"/>
        <v>-5482.9000000000233</v>
      </c>
      <c r="FQ293" s="89">
        <f t="shared" si="49"/>
        <v>30062192.410000253</v>
      </c>
      <c r="FR293" s="89">
        <f t="shared" si="50"/>
        <v>3007699.6240000124</v>
      </c>
      <c r="FS293" s="89"/>
      <c r="FT293" s="89"/>
      <c r="FU293" s="89"/>
      <c r="FV293" s="139"/>
      <c r="FW293" s="139"/>
      <c r="FX293" s="139"/>
      <c r="FY293" s="139"/>
      <c r="GA293" s="139"/>
      <c r="GB293" s="139"/>
    </row>
    <row r="294" spans="2:184">
      <c r="B294" s="26">
        <v>252000</v>
      </c>
      <c r="C294" s="6">
        <v>3</v>
      </c>
      <c r="D294" s="6">
        <v>2</v>
      </c>
      <c r="E294" s="6">
        <v>1670</v>
      </c>
      <c r="F294" s="6">
        <v>7881</v>
      </c>
      <c r="G294" s="27">
        <v>7</v>
      </c>
      <c r="I294" s="55">
        <v>451000</v>
      </c>
      <c r="J294" s="6">
        <v>3</v>
      </c>
      <c r="K294" s="6">
        <v>1</v>
      </c>
      <c r="L294" s="6">
        <v>1560</v>
      </c>
      <c r="M294" s="6">
        <v>4049</v>
      </c>
      <c r="N294" s="27">
        <v>7</v>
      </c>
      <c r="P294" s="26">
        <v>640000</v>
      </c>
      <c r="Q294" s="57">
        <v>3</v>
      </c>
      <c r="R294" s="6">
        <v>1</v>
      </c>
      <c r="S294" s="6">
        <v>1530</v>
      </c>
      <c r="T294" s="6">
        <v>4944</v>
      </c>
      <c r="U294" s="27">
        <v>7</v>
      </c>
      <c r="W294" s="38">
        <v>336750</v>
      </c>
      <c r="X294" s="34">
        <v>2</v>
      </c>
      <c r="Y294" s="59">
        <v>2</v>
      </c>
      <c r="Z294" s="34">
        <v>1170</v>
      </c>
      <c r="AA294" s="34">
        <v>1011</v>
      </c>
      <c r="AB294" s="39">
        <v>7</v>
      </c>
      <c r="AD294" s="38">
        <v>799000</v>
      </c>
      <c r="AE294" s="34">
        <v>4</v>
      </c>
      <c r="AF294" s="34">
        <v>1</v>
      </c>
      <c r="AG294" s="34">
        <v>1810</v>
      </c>
      <c r="AH294" s="34">
        <v>6583</v>
      </c>
      <c r="AI294" s="62">
        <v>7</v>
      </c>
      <c r="AK294" s="38">
        <v>517500</v>
      </c>
      <c r="AL294" s="34">
        <v>3</v>
      </c>
      <c r="AM294" s="34">
        <v>1</v>
      </c>
      <c r="AN294" s="59">
        <v>1810</v>
      </c>
      <c r="AO294" s="34">
        <v>10625</v>
      </c>
      <c r="AP294" s="39">
        <v>8</v>
      </c>
      <c r="AS294" s="38">
        <v>455000</v>
      </c>
      <c r="AT294" s="34">
        <v>4</v>
      </c>
      <c r="AU294" s="34">
        <v>2</v>
      </c>
      <c r="AV294" s="34">
        <v>3360</v>
      </c>
      <c r="AW294" s="59">
        <v>7685</v>
      </c>
      <c r="AX294" s="39">
        <v>9</v>
      </c>
      <c r="BN294" s="38">
        <v>577000</v>
      </c>
      <c r="BO294" s="34">
        <v>3</v>
      </c>
      <c r="BP294" s="59">
        <v>1</v>
      </c>
      <c r="BQ294" s="34">
        <v>1760</v>
      </c>
      <c r="BR294" s="34">
        <v>12874</v>
      </c>
      <c r="BS294" s="39">
        <v>7</v>
      </c>
      <c r="BU294" s="38">
        <v>577000</v>
      </c>
      <c r="BV294" s="34">
        <v>3</v>
      </c>
      <c r="BW294" s="59">
        <v>1</v>
      </c>
      <c r="BX294" s="34">
        <v>1760</v>
      </c>
      <c r="BY294" s="34">
        <v>12874</v>
      </c>
      <c r="BZ294" s="39">
        <v>7</v>
      </c>
      <c r="CO294" s="84"/>
      <c r="CP294" s="84"/>
      <c r="CQ294" s="84"/>
      <c r="FJ294" s="100"/>
      <c r="FK294" s="89"/>
      <c r="FL294" s="89">
        <v>1560</v>
      </c>
      <c r="FM294" s="89">
        <v>451000</v>
      </c>
      <c r="FN294" s="145">
        <f t="shared" si="51"/>
        <v>-318.55999999999995</v>
      </c>
      <c r="FO294" s="145">
        <f t="shared" si="52"/>
        <v>101480.47359999997</v>
      </c>
      <c r="FP294" s="89">
        <f t="shared" si="48"/>
        <v>-4982.9000000000233</v>
      </c>
      <c r="FQ294" s="89">
        <f t="shared" si="49"/>
        <v>24829292.410000231</v>
      </c>
      <c r="FR294" s="89">
        <f t="shared" si="50"/>
        <v>1587352.6240000071</v>
      </c>
      <c r="FS294" s="89"/>
      <c r="FT294" s="89"/>
      <c r="FU294" s="89"/>
      <c r="FV294" s="139"/>
      <c r="FW294" s="139"/>
      <c r="FX294" s="139"/>
      <c r="FY294" s="139"/>
      <c r="GA294" s="139"/>
      <c r="GB294" s="139"/>
    </row>
    <row r="295" spans="2:184">
      <c r="B295" s="26">
        <v>270000</v>
      </c>
      <c r="C295" s="6">
        <v>4</v>
      </c>
      <c r="D295" s="6">
        <v>2</v>
      </c>
      <c r="E295" s="6">
        <v>1660</v>
      </c>
      <c r="F295" s="6">
        <v>8063</v>
      </c>
      <c r="G295" s="27">
        <v>7</v>
      </c>
      <c r="I295" s="55">
        <v>453500</v>
      </c>
      <c r="J295" s="6">
        <v>4</v>
      </c>
      <c r="K295" s="6">
        <v>1</v>
      </c>
      <c r="L295" s="6">
        <v>2000</v>
      </c>
      <c r="M295" s="6">
        <v>6032</v>
      </c>
      <c r="N295" s="27">
        <v>7</v>
      </c>
      <c r="P295" s="26">
        <v>645000</v>
      </c>
      <c r="Q295" s="57">
        <v>3</v>
      </c>
      <c r="R295" s="6">
        <v>3</v>
      </c>
      <c r="S295" s="6">
        <v>3870</v>
      </c>
      <c r="T295" s="6">
        <v>11000</v>
      </c>
      <c r="U295" s="27">
        <v>9</v>
      </c>
      <c r="W295" s="38">
        <v>337000</v>
      </c>
      <c r="X295" s="34">
        <v>3</v>
      </c>
      <c r="Y295" s="59">
        <v>2</v>
      </c>
      <c r="Z295" s="34">
        <v>1460</v>
      </c>
      <c r="AA295" s="34">
        <v>941</v>
      </c>
      <c r="AB295" s="39">
        <v>8</v>
      </c>
      <c r="AD295" s="38">
        <v>800000</v>
      </c>
      <c r="AE295" s="34">
        <v>4</v>
      </c>
      <c r="AF295" s="34">
        <v>2</v>
      </c>
      <c r="AG295" s="34">
        <v>2450</v>
      </c>
      <c r="AH295" s="34">
        <v>4400</v>
      </c>
      <c r="AI295" s="62">
        <v>7</v>
      </c>
      <c r="AK295" s="38">
        <v>680000</v>
      </c>
      <c r="AL295" s="34">
        <v>3</v>
      </c>
      <c r="AM295" s="34">
        <v>2</v>
      </c>
      <c r="AN295" s="59">
        <v>1820</v>
      </c>
      <c r="AO295" s="34">
        <v>8316</v>
      </c>
      <c r="AP295" s="39">
        <v>7</v>
      </c>
      <c r="AS295" s="38">
        <v>380000</v>
      </c>
      <c r="AT295" s="34">
        <v>4</v>
      </c>
      <c r="AU295" s="34">
        <v>2</v>
      </c>
      <c r="AV295" s="34">
        <v>2300</v>
      </c>
      <c r="AW295" s="59">
        <v>7707</v>
      </c>
      <c r="AX295" s="39">
        <v>8</v>
      </c>
      <c r="BN295" s="38">
        <v>585000</v>
      </c>
      <c r="BO295" s="34">
        <v>3</v>
      </c>
      <c r="BP295" s="59">
        <v>1</v>
      </c>
      <c r="BQ295" s="34">
        <v>1850</v>
      </c>
      <c r="BR295" s="34">
        <v>7735</v>
      </c>
      <c r="BS295" s="39">
        <v>8</v>
      </c>
      <c r="BU295" s="38">
        <v>585000</v>
      </c>
      <c r="BV295" s="34">
        <v>3</v>
      </c>
      <c r="BW295" s="59">
        <v>1</v>
      </c>
      <c r="BX295" s="34">
        <v>1850</v>
      </c>
      <c r="BY295" s="34">
        <v>7735</v>
      </c>
      <c r="BZ295" s="39">
        <v>8</v>
      </c>
      <c r="CO295" s="84"/>
      <c r="CP295" s="84"/>
      <c r="CQ295" s="84"/>
      <c r="FJ295" s="100"/>
      <c r="FK295" s="89"/>
      <c r="FL295" s="89">
        <v>2000</v>
      </c>
      <c r="FM295" s="89">
        <v>453500</v>
      </c>
      <c r="FN295" s="145">
        <f t="shared" si="51"/>
        <v>121.44000000000005</v>
      </c>
      <c r="FO295" s="145">
        <f t="shared" si="52"/>
        <v>14747.673600000013</v>
      </c>
      <c r="FP295" s="89">
        <f t="shared" si="48"/>
        <v>-2482.9000000000233</v>
      </c>
      <c r="FQ295" s="89">
        <f t="shared" si="49"/>
        <v>6164792.4100001156</v>
      </c>
      <c r="FR295" s="89">
        <f t="shared" si="50"/>
        <v>-301523.37600000296</v>
      </c>
      <c r="FS295" s="89"/>
      <c r="FT295" s="89"/>
      <c r="FU295" s="89"/>
      <c r="FV295" s="139"/>
      <c r="FW295" s="139"/>
      <c r="FX295" s="139"/>
      <c r="FY295" s="139"/>
      <c r="GA295" s="139"/>
      <c r="GB295" s="139"/>
    </row>
    <row r="296" spans="2:184">
      <c r="B296" s="26">
        <v>155000</v>
      </c>
      <c r="C296" s="6">
        <v>2</v>
      </c>
      <c r="D296" s="6">
        <v>1</v>
      </c>
      <c r="E296" s="6">
        <v>1010</v>
      </c>
      <c r="F296" s="6">
        <v>43056</v>
      </c>
      <c r="G296" s="27">
        <v>5</v>
      </c>
      <c r="I296" s="55">
        <v>455000</v>
      </c>
      <c r="J296" s="6">
        <v>2</v>
      </c>
      <c r="K296" s="6">
        <v>1</v>
      </c>
      <c r="L296" s="6">
        <v>1200</v>
      </c>
      <c r="M296" s="6">
        <v>1259</v>
      </c>
      <c r="N296" s="27">
        <v>8</v>
      </c>
      <c r="P296" s="26">
        <v>649950</v>
      </c>
      <c r="Q296" s="57">
        <v>3</v>
      </c>
      <c r="R296" s="6">
        <v>2</v>
      </c>
      <c r="S296" s="6">
        <v>3310</v>
      </c>
      <c r="T296" s="6">
        <v>387684</v>
      </c>
      <c r="U296" s="27">
        <v>8</v>
      </c>
      <c r="W296" s="38">
        <v>337000</v>
      </c>
      <c r="X296" s="34">
        <v>3</v>
      </c>
      <c r="Y296" s="59">
        <v>2</v>
      </c>
      <c r="Z296" s="34">
        <v>2235</v>
      </c>
      <c r="AA296" s="34">
        <v>43560</v>
      </c>
      <c r="AB296" s="39">
        <v>7</v>
      </c>
      <c r="AD296" s="38">
        <v>891000</v>
      </c>
      <c r="AE296" s="34">
        <v>4</v>
      </c>
      <c r="AF296" s="34">
        <v>2</v>
      </c>
      <c r="AG296" s="34">
        <v>2330</v>
      </c>
      <c r="AH296" s="34">
        <v>5000</v>
      </c>
      <c r="AI296" s="62">
        <v>7</v>
      </c>
      <c r="AK296" s="38">
        <v>572000</v>
      </c>
      <c r="AL296" s="34">
        <v>3</v>
      </c>
      <c r="AM296" s="34">
        <v>2</v>
      </c>
      <c r="AN296" s="59">
        <v>1830</v>
      </c>
      <c r="AO296" s="34">
        <v>7897</v>
      </c>
      <c r="AP296" s="39">
        <v>8</v>
      </c>
      <c r="AS296" s="38">
        <v>306888</v>
      </c>
      <c r="AT296" s="34">
        <v>2</v>
      </c>
      <c r="AU296" s="34">
        <v>1</v>
      </c>
      <c r="AV296" s="34">
        <v>1010</v>
      </c>
      <c r="AW296" s="59">
        <v>7719</v>
      </c>
      <c r="AX296" s="39">
        <v>7</v>
      </c>
      <c r="BN296" s="38">
        <v>600000</v>
      </c>
      <c r="BO296" s="34">
        <v>2</v>
      </c>
      <c r="BP296" s="59">
        <v>1</v>
      </c>
      <c r="BQ296" s="34">
        <v>1410</v>
      </c>
      <c r="BR296" s="34">
        <v>4500</v>
      </c>
      <c r="BS296" s="39">
        <v>7</v>
      </c>
      <c r="BU296" s="38">
        <v>600000</v>
      </c>
      <c r="BV296" s="34">
        <v>2</v>
      </c>
      <c r="BW296" s="59">
        <v>1</v>
      </c>
      <c r="BX296" s="34">
        <v>1410</v>
      </c>
      <c r="BY296" s="34">
        <v>4500</v>
      </c>
      <c r="BZ296" s="39">
        <v>7</v>
      </c>
      <c r="CO296" s="84"/>
      <c r="CP296" s="84"/>
      <c r="CQ296" s="84"/>
      <c r="FJ296" s="100"/>
      <c r="FK296" s="89"/>
      <c r="FL296" s="89">
        <v>1200</v>
      </c>
      <c r="FM296" s="89">
        <v>455000</v>
      </c>
      <c r="FN296" s="145">
        <f t="shared" si="51"/>
        <v>-678.56</v>
      </c>
      <c r="FO296" s="145">
        <f t="shared" si="52"/>
        <v>460443.67359999992</v>
      </c>
      <c r="FP296" s="89">
        <f t="shared" si="48"/>
        <v>-982.90000000002328</v>
      </c>
      <c r="FQ296" s="89">
        <f t="shared" si="49"/>
        <v>966092.41000004578</v>
      </c>
      <c r="FR296" s="89">
        <f t="shared" si="50"/>
        <v>666956.62400001578</v>
      </c>
      <c r="FS296" s="89"/>
      <c r="FT296" s="89"/>
      <c r="FU296" s="89"/>
      <c r="FV296" s="139"/>
      <c r="FW296" s="139"/>
      <c r="FX296" s="139"/>
      <c r="FY296" s="139"/>
      <c r="GA296" s="139"/>
      <c r="GB296" s="139"/>
    </row>
    <row r="297" spans="2:184">
      <c r="B297" s="26">
        <v>475580</v>
      </c>
      <c r="C297" s="6">
        <v>3</v>
      </c>
      <c r="D297" s="6">
        <v>1</v>
      </c>
      <c r="E297" s="6">
        <v>1520</v>
      </c>
      <c r="F297" s="6">
        <v>11085</v>
      </c>
      <c r="G297" s="27">
        <v>8</v>
      </c>
      <c r="I297" s="55">
        <v>455000</v>
      </c>
      <c r="J297" s="6">
        <v>3</v>
      </c>
      <c r="K297" s="6">
        <v>2</v>
      </c>
      <c r="L297" s="6">
        <v>1180</v>
      </c>
      <c r="M297" s="6">
        <v>932</v>
      </c>
      <c r="N297" s="27">
        <v>8</v>
      </c>
      <c r="P297" s="26">
        <v>651000</v>
      </c>
      <c r="Q297" s="57">
        <v>3</v>
      </c>
      <c r="R297" s="6">
        <v>3</v>
      </c>
      <c r="S297" s="6">
        <v>2260</v>
      </c>
      <c r="T297" s="6">
        <v>1834</v>
      </c>
      <c r="U297" s="27">
        <v>8</v>
      </c>
      <c r="W297" s="38">
        <v>339950</v>
      </c>
      <c r="X297" s="34">
        <v>3</v>
      </c>
      <c r="Y297" s="59">
        <v>2</v>
      </c>
      <c r="Z297" s="34">
        <v>2390</v>
      </c>
      <c r="AA297" s="34">
        <v>34041</v>
      </c>
      <c r="AB297" s="39">
        <v>8</v>
      </c>
      <c r="AD297" s="38">
        <v>913000</v>
      </c>
      <c r="AE297" s="34">
        <v>3</v>
      </c>
      <c r="AF297" s="34">
        <v>1</v>
      </c>
      <c r="AG297" s="34">
        <v>2170</v>
      </c>
      <c r="AH297" s="34">
        <v>4000</v>
      </c>
      <c r="AI297" s="62">
        <v>7</v>
      </c>
      <c r="AK297" s="38">
        <v>375000</v>
      </c>
      <c r="AL297" s="34">
        <v>2</v>
      </c>
      <c r="AM297" s="34">
        <v>1</v>
      </c>
      <c r="AN297" s="59">
        <v>1840</v>
      </c>
      <c r="AO297" s="34">
        <v>81892</v>
      </c>
      <c r="AP297" s="39">
        <v>6</v>
      </c>
      <c r="AS297" s="38">
        <v>809000</v>
      </c>
      <c r="AT297" s="34">
        <v>3</v>
      </c>
      <c r="AU297" s="34">
        <v>2</v>
      </c>
      <c r="AV297" s="34">
        <v>2590</v>
      </c>
      <c r="AW297" s="59">
        <v>7720</v>
      </c>
      <c r="AX297" s="39">
        <v>9</v>
      </c>
      <c r="BN297" s="38">
        <v>600000</v>
      </c>
      <c r="BO297" s="34">
        <v>2</v>
      </c>
      <c r="BP297" s="59">
        <v>1</v>
      </c>
      <c r="BQ297" s="34">
        <v>1290</v>
      </c>
      <c r="BR297" s="34">
        <v>4636</v>
      </c>
      <c r="BS297" s="39">
        <v>7</v>
      </c>
      <c r="BU297" s="38">
        <v>600000</v>
      </c>
      <c r="BV297" s="34">
        <v>2</v>
      </c>
      <c r="BW297" s="59">
        <v>1</v>
      </c>
      <c r="BX297" s="34">
        <v>1290</v>
      </c>
      <c r="BY297" s="34">
        <v>4636</v>
      </c>
      <c r="BZ297" s="39">
        <v>7</v>
      </c>
      <c r="CO297" s="84"/>
      <c r="CP297" s="84"/>
      <c r="CQ297" s="84"/>
      <c r="FJ297" s="100"/>
      <c r="FK297" s="89"/>
      <c r="FL297" s="89">
        <v>1180</v>
      </c>
      <c r="FM297" s="89">
        <v>455000</v>
      </c>
      <c r="FN297" s="145">
        <f t="shared" si="51"/>
        <v>-698.56</v>
      </c>
      <c r="FO297" s="145">
        <f t="shared" si="52"/>
        <v>487986.07359999995</v>
      </c>
      <c r="FP297" s="89">
        <f t="shared" si="48"/>
        <v>-982.90000000002328</v>
      </c>
      <c r="FQ297" s="89">
        <f t="shared" si="49"/>
        <v>966092.41000004578</v>
      </c>
      <c r="FR297" s="89">
        <f t="shared" si="50"/>
        <v>686614.62400001625</v>
      </c>
      <c r="FS297" s="89"/>
      <c r="FT297" s="89"/>
      <c r="FU297" s="89"/>
      <c r="FV297" s="139"/>
      <c r="FW297" s="139"/>
      <c r="FX297" s="139"/>
      <c r="FY297" s="139"/>
      <c r="GA297" s="139"/>
      <c r="GB297" s="139"/>
    </row>
    <row r="298" spans="2:184">
      <c r="B298" s="26">
        <v>425000</v>
      </c>
      <c r="C298" s="6">
        <v>3</v>
      </c>
      <c r="D298" s="6">
        <v>1</v>
      </c>
      <c r="E298" s="6">
        <v>1180</v>
      </c>
      <c r="F298" s="6">
        <v>7200</v>
      </c>
      <c r="G298" s="27">
        <v>7</v>
      </c>
      <c r="I298" s="55">
        <v>455000</v>
      </c>
      <c r="J298" s="6">
        <v>4</v>
      </c>
      <c r="K298" s="6">
        <v>2</v>
      </c>
      <c r="L298" s="6">
        <v>3360</v>
      </c>
      <c r="M298" s="6">
        <v>7685</v>
      </c>
      <c r="N298" s="27">
        <v>9</v>
      </c>
      <c r="P298" s="26">
        <v>655000</v>
      </c>
      <c r="Q298" s="57">
        <v>3</v>
      </c>
      <c r="R298" s="6">
        <v>2</v>
      </c>
      <c r="S298" s="6">
        <v>2370</v>
      </c>
      <c r="T298" s="6">
        <v>7916</v>
      </c>
      <c r="U298" s="27">
        <v>9</v>
      </c>
      <c r="W298" s="38">
        <v>340000</v>
      </c>
      <c r="X298" s="34">
        <v>3</v>
      </c>
      <c r="Y298" s="59">
        <v>2</v>
      </c>
      <c r="Z298" s="34">
        <v>1240</v>
      </c>
      <c r="AA298" s="34">
        <v>1115</v>
      </c>
      <c r="AB298" s="39">
        <v>8</v>
      </c>
      <c r="AD298" s="38">
        <v>985000</v>
      </c>
      <c r="AE298" s="34">
        <v>2</v>
      </c>
      <c r="AF298" s="34">
        <v>2</v>
      </c>
      <c r="AG298" s="34">
        <v>2720</v>
      </c>
      <c r="AH298" s="34">
        <v>26761</v>
      </c>
      <c r="AI298" s="62">
        <v>7</v>
      </c>
      <c r="AK298" s="38">
        <v>403000</v>
      </c>
      <c r="AL298" s="34">
        <v>3</v>
      </c>
      <c r="AM298" s="34">
        <v>2</v>
      </c>
      <c r="AN298" s="59">
        <v>1840</v>
      </c>
      <c r="AO298" s="34">
        <v>13020</v>
      </c>
      <c r="AP298" s="39">
        <v>8</v>
      </c>
      <c r="AS298" s="38">
        <v>585000</v>
      </c>
      <c r="AT298" s="34">
        <v>3</v>
      </c>
      <c r="AU298" s="34">
        <v>1</v>
      </c>
      <c r="AV298" s="34">
        <v>1850</v>
      </c>
      <c r="AW298" s="59">
        <v>7735</v>
      </c>
      <c r="AX298" s="39">
        <v>8</v>
      </c>
      <c r="BN298" s="38">
        <v>615000</v>
      </c>
      <c r="BO298" s="34">
        <v>3</v>
      </c>
      <c r="BP298" s="59">
        <v>1</v>
      </c>
      <c r="BQ298" s="34">
        <v>1720</v>
      </c>
      <c r="BR298" s="34">
        <v>4080</v>
      </c>
      <c r="BS298" s="39">
        <v>7</v>
      </c>
      <c r="BU298" s="38">
        <v>615000</v>
      </c>
      <c r="BV298" s="34">
        <v>3</v>
      </c>
      <c r="BW298" s="59">
        <v>1</v>
      </c>
      <c r="BX298" s="34">
        <v>1720</v>
      </c>
      <c r="BY298" s="34">
        <v>4080</v>
      </c>
      <c r="BZ298" s="39">
        <v>7</v>
      </c>
      <c r="CO298" s="84"/>
      <c r="CP298" s="84"/>
      <c r="CQ298" s="84"/>
      <c r="FJ298" s="100"/>
      <c r="FK298" s="89"/>
      <c r="FL298" s="89">
        <v>3360</v>
      </c>
      <c r="FM298" s="89">
        <v>455000</v>
      </c>
      <c r="FN298" s="145">
        <f t="shared" si="51"/>
        <v>1481.44</v>
      </c>
      <c r="FO298" s="145">
        <f t="shared" si="52"/>
        <v>2194664.4736000001</v>
      </c>
      <c r="FP298" s="89">
        <f t="shared" si="48"/>
        <v>-982.90000000002328</v>
      </c>
      <c r="FQ298" s="89">
        <f t="shared" si="49"/>
        <v>966092.41000004578</v>
      </c>
      <c r="FR298" s="89">
        <f t="shared" si="50"/>
        <v>-1456107.3760000346</v>
      </c>
      <c r="FS298" s="89"/>
      <c r="FT298" s="89"/>
      <c r="FU298" s="89"/>
      <c r="FV298" s="139"/>
      <c r="FW298" s="139"/>
      <c r="FX298" s="139"/>
      <c r="FY298" s="139"/>
      <c r="GA298" s="139"/>
      <c r="GB298" s="139"/>
    </row>
    <row r="299" spans="2:184">
      <c r="B299" s="26">
        <v>390000</v>
      </c>
      <c r="C299" s="6">
        <v>3</v>
      </c>
      <c r="D299" s="6">
        <v>2</v>
      </c>
      <c r="E299" s="6">
        <v>2270</v>
      </c>
      <c r="F299" s="6">
        <v>32112</v>
      </c>
      <c r="G299" s="27">
        <v>8</v>
      </c>
      <c r="I299" s="55">
        <v>455000</v>
      </c>
      <c r="J299" s="6">
        <v>4</v>
      </c>
      <c r="K299" s="6">
        <v>2</v>
      </c>
      <c r="L299" s="6">
        <v>2380</v>
      </c>
      <c r="M299" s="6">
        <v>4500</v>
      </c>
      <c r="N299" s="27">
        <v>6</v>
      </c>
      <c r="P299" s="26">
        <v>657044</v>
      </c>
      <c r="Q299" s="57">
        <v>3</v>
      </c>
      <c r="R299" s="6">
        <v>3</v>
      </c>
      <c r="S299" s="6">
        <v>3420</v>
      </c>
      <c r="T299" s="6">
        <v>23786</v>
      </c>
      <c r="U299" s="27">
        <v>9</v>
      </c>
      <c r="W299" s="38">
        <v>342000</v>
      </c>
      <c r="X299" s="34">
        <v>3</v>
      </c>
      <c r="Y299" s="59">
        <v>2</v>
      </c>
      <c r="Z299" s="34">
        <v>1930</v>
      </c>
      <c r="AA299" s="34">
        <v>11947</v>
      </c>
      <c r="AB299" s="39">
        <v>8</v>
      </c>
      <c r="AD299" s="38">
        <v>195000</v>
      </c>
      <c r="AE299" s="34">
        <v>2</v>
      </c>
      <c r="AF299" s="34">
        <v>1</v>
      </c>
      <c r="AG299" s="34">
        <v>1080</v>
      </c>
      <c r="AH299" s="34">
        <v>3899</v>
      </c>
      <c r="AI299" s="62">
        <v>8</v>
      </c>
      <c r="AK299" s="38">
        <v>248000</v>
      </c>
      <c r="AL299" s="34">
        <v>4</v>
      </c>
      <c r="AM299" s="34">
        <v>3</v>
      </c>
      <c r="AN299" s="59">
        <v>1850</v>
      </c>
      <c r="AO299" s="34">
        <v>6519</v>
      </c>
      <c r="AP299" s="39">
        <v>7</v>
      </c>
      <c r="AS299" s="38">
        <v>273000</v>
      </c>
      <c r="AT299" s="34">
        <v>3</v>
      </c>
      <c r="AU299" s="34">
        <v>1</v>
      </c>
      <c r="AV299" s="34">
        <v>1560</v>
      </c>
      <c r="AW299" s="59">
        <v>7800</v>
      </c>
      <c r="AX299" s="39">
        <v>7</v>
      </c>
      <c r="BN299" s="38">
        <v>620000</v>
      </c>
      <c r="BO299" s="34">
        <v>4</v>
      </c>
      <c r="BP299" s="59">
        <v>1</v>
      </c>
      <c r="BQ299" s="34">
        <v>2350</v>
      </c>
      <c r="BR299" s="34">
        <v>18800</v>
      </c>
      <c r="BS299" s="39">
        <v>8</v>
      </c>
      <c r="BU299" s="38">
        <v>620000</v>
      </c>
      <c r="BV299" s="34">
        <v>4</v>
      </c>
      <c r="BW299" s="59">
        <v>1</v>
      </c>
      <c r="BX299" s="34">
        <v>2350</v>
      </c>
      <c r="BY299" s="34">
        <v>18800</v>
      </c>
      <c r="BZ299" s="39">
        <v>8</v>
      </c>
      <c r="CO299" s="84"/>
      <c r="CP299" s="84"/>
      <c r="CQ299" s="84"/>
      <c r="FJ299" s="100"/>
      <c r="FK299" s="89"/>
      <c r="FL299" s="89">
        <v>2380</v>
      </c>
      <c r="FM299" s="89">
        <v>455000</v>
      </c>
      <c r="FN299" s="145">
        <f t="shared" si="51"/>
        <v>501.44000000000005</v>
      </c>
      <c r="FO299" s="145">
        <f t="shared" si="52"/>
        <v>251442.07360000006</v>
      </c>
      <c r="FP299" s="89">
        <f t="shared" si="48"/>
        <v>-982.90000000002328</v>
      </c>
      <c r="FQ299" s="89">
        <f t="shared" si="49"/>
        <v>966092.41000004578</v>
      </c>
      <c r="FR299" s="89">
        <f t="shared" si="50"/>
        <v>-492865.37600001175</v>
      </c>
      <c r="FS299" s="89"/>
      <c r="FT299" s="89"/>
      <c r="FU299" s="89"/>
      <c r="FV299" s="139"/>
      <c r="FW299" s="139"/>
      <c r="FX299" s="139"/>
      <c r="FY299" s="139"/>
      <c r="GA299" s="139"/>
      <c r="GB299" s="139"/>
    </row>
    <row r="300" spans="2:184">
      <c r="B300" s="26">
        <v>556000</v>
      </c>
      <c r="C300" s="6">
        <v>3</v>
      </c>
      <c r="D300" s="6">
        <v>1</v>
      </c>
      <c r="E300" s="6">
        <v>1800</v>
      </c>
      <c r="F300" s="6">
        <v>4005</v>
      </c>
      <c r="G300" s="27">
        <v>7</v>
      </c>
      <c r="I300" s="55">
        <v>460000</v>
      </c>
      <c r="J300" s="6">
        <v>2</v>
      </c>
      <c r="K300" s="6">
        <v>1</v>
      </c>
      <c r="L300" s="6">
        <v>1430</v>
      </c>
      <c r="M300" s="6">
        <v>12092</v>
      </c>
      <c r="N300" s="27">
        <v>7</v>
      </c>
      <c r="P300" s="26">
        <v>659950</v>
      </c>
      <c r="Q300" s="57">
        <v>3</v>
      </c>
      <c r="R300" s="6">
        <v>2</v>
      </c>
      <c r="S300" s="6">
        <v>1610</v>
      </c>
      <c r="T300" s="6">
        <v>1246</v>
      </c>
      <c r="U300" s="27">
        <v>9</v>
      </c>
      <c r="W300" s="38">
        <v>350000</v>
      </c>
      <c r="X300" s="34">
        <v>4</v>
      </c>
      <c r="Y300" s="59">
        <v>2</v>
      </c>
      <c r="Z300" s="34">
        <v>2560</v>
      </c>
      <c r="AA300" s="34">
        <v>5428</v>
      </c>
      <c r="AB300" s="39">
        <v>8</v>
      </c>
      <c r="AD300" s="38">
        <v>195000</v>
      </c>
      <c r="AE300" s="34">
        <v>3</v>
      </c>
      <c r="AF300" s="34">
        <v>1</v>
      </c>
      <c r="AG300" s="34">
        <v>1770</v>
      </c>
      <c r="AH300" s="34">
        <v>29004</v>
      </c>
      <c r="AI300" s="62">
        <v>8</v>
      </c>
      <c r="AK300" s="38">
        <v>352000</v>
      </c>
      <c r="AL300" s="34">
        <v>4</v>
      </c>
      <c r="AM300" s="34">
        <v>1</v>
      </c>
      <c r="AN300" s="59">
        <v>1850</v>
      </c>
      <c r="AO300" s="34">
        <v>5712</v>
      </c>
      <c r="AP300" s="39">
        <v>7</v>
      </c>
      <c r="AS300" s="38">
        <v>311000</v>
      </c>
      <c r="AT300" s="34">
        <v>3</v>
      </c>
      <c r="AU300" s="34">
        <v>2</v>
      </c>
      <c r="AV300" s="34">
        <v>1190</v>
      </c>
      <c r="AW300" s="59">
        <v>7840</v>
      </c>
      <c r="AX300" s="39">
        <v>6</v>
      </c>
      <c r="BN300" s="38">
        <v>640000</v>
      </c>
      <c r="BO300" s="34">
        <v>3</v>
      </c>
      <c r="BP300" s="59">
        <v>1</v>
      </c>
      <c r="BQ300" s="34">
        <v>1530</v>
      </c>
      <c r="BR300" s="34">
        <v>4944</v>
      </c>
      <c r="BS300" s="39">
        <v>7</v>
      </c>
      <c r="BU300" s="38">
        <v>640000</v>
      </c>
      <c r="BV300" s="34">
        <v>3</v>
      </c>
      <c r="BW300" s="59">
        <v>1</v>
      </c>
      <c r="BX300" s="34">
        <v>1530</v>
      </c>
      <c r="BY300" s="34">
        <v>4944</v>
      </c>
      <c r="BZ300" s="39">
        <v>7</v>
      </c>
      <c r="CO300" s="84"/>
      <c r="CP300" s="84"/>
      <c r="CQ300" s="84"/>
      <c r="FJ300" s="100"/>
      <c r="FK300" s="89"/>
      <c r="FL300" s="89">
        <v>1430</v>
      </c>
      <c r="FM300" s="89">
        <v>460000</v>
      </c>
      <c r="FN300" s="145">
        <f t="shared" si="51"/>
        <v>-448.55999999999995</v>
      </c>
      <c r="FO300" s="145">
        <f t="shared" si="52"/>
        <v>201206.07359999995</v>
      </c>
      <c r="FP300" s="89">
        <f t="shared" si="48"/>
        <v>4017.0999999999767</v>
      </c>
      <c r="FQ300" s="89">
        <f t="shared" si="49"/>
        <v>16137092.409999812</v>
      </c>
      <c r="FR300" s="89">
        <f t="shared" si="50"/>
        <v>-1801910.3759999892</v>
      </c>
      <c r="FS300" s="89"/>
      <c r="FT300" s="89"/>
      <c r="FU300" s="89"/>
      <c r="FV300" s="139"/>
      <c r="FW300" s="139"/>
      <c r="FX300" s="139"/>
      <c r="FY300" s="139"/>
      <c r="GA300" s="139"/>
      <c r="GB300" s="139"/>
    </row>
    <row r="301" spans="2:184">
      <c r="B301" s="26">
        <v>465000</v>
      </c>
      <c r="C301" s="6">
        <v>2</v>
      </c>
      <c r="D301" s="6">
        <v>2</v>
      </c>
      <c r="E301" s="6">
        <v>1390</v>
      </c>
      <c r="F301" s="6">
        <v>1222</v>
      </c>
      <c r="G301" s="27">
        <v>7</v>
      </c>
      <c r="I301" s="55">
        <v>460000</v>
      </c>
      <c r="J301" s="6">
        <v>2</v>
      </c>
      <c r="K301" s="6">
        <v>1</v>
      </c>
      <c r="L301" s="6">
        <v>850</v>
      </c>
      <c r="M301" s="6">
        <v>4650</v>
      </c>
      <c r="N301" s="27">
        <v>7</v>
      </c>
      <c r="P301" s="26">
        <v>660000</v>
      </c>
      <c r="Q301" s="57">
        <v>3</v>
      </c>
      <c r="R301" s="6">
        <v>3</v>
      </c>
      <c r="S301" s="6">
        <v>3600</v>
      </c>
      <c r="T301" s="6">
        <v>37982</v>
      </c>
      <c r="U301" s="27">
        <v>8</v>
      </c>
      <c r="W301" s="38">
        <v>350000</v>
      </c>
      <c r="X301" s="34">
        <v>4</v>
      </c>
      <c r="Y301" s="59">
        <v>2</v>
      </c>
      <c r="Z301" s="34">
        <v>3390</v>
      </c>
      <c r="AA301" s="34">
        <v>16153</v>
      </c>
      <c r="AB301" s="39">
        <v>7</v>
      </c>
      <c r="AD301" s="38">
        <v>195000</v>
      </c>
      <c r="AE301" s="34">
        <v>3</v>
      </c>
      <c r="AF301" s="34">
        <v>2</v>
      </c>
      <c r="AG301" s="34">
        <v>1520</v>
      </c>
      <c r="AH301" s="34">
        <v>7131</v>
      </c>
      <c r="AI301" s="62">
        <v>8</v>
      </c>
      <c r="AK301" s="38">
        <v>585000</v>
      </c>
      <c r="AL301" s="34">
        <v>3</v>
      </c>
      <c r="AM301" s="34">
        <v>1</v>
      </c>
      <c r="AN301" s="59">
        <v>1850</v>
      </c>
      <c r="AO301" s="34">
        <v>7735</v>
      </c>
      <c r="AP301" s="39">
        <v>8</v>
      </c>
      <c r="AS301" s="38">
        <v>252000</v>
      </c>
      <c r="AT301" s="34">
        <v>3</v>
      </c>
      <c r="AU301" s="34">
        <v>2</v>
      </c>
      <c r="AV301" s="34">
        <v>1670</v>
      </c>
      <c r="AW301" s="59">
        <v>7881</v>
      </c>
      <c r="AX301" s="39">
        <v>7</v>
      </c>
      <c r="BN301" s="38">
        <v>645000</v>
      </c>
      <c r="BO301" s="34">
        <v>4</v>
      </c>
      <c r="BP301" s="59">
        <v>1</v>
      </c>
      <c r="BQ301" s="34">
        <v>2550</v>
      </c>
      <c r="BR301" s="34">
        <v>4000</v>
      </c>
      <c r="BS301" s="39">
        <v>7</v>
      </c>
      <c r="BU301" s="38">
        <v>645000</v>
      </c>
      <c r="BV301" s="34">
        <v>4</v>
      </c>
      <c r="BW301" s="59">
        <v>1</v>
      </c>
      <c r="BX301" s="34">
        <v>2550</v>
      </c>
      <c r="BY301" s="34">
        <v>4000</v>
      </c>
      <c r="BZ301" s="39">
        <v>7</v>
      </c>
      <c r="CO301" s="84"/>
      <c r="CP301" s="84"/>
      <c r="CQ301" s="84"/>
      <c r="FJ301" s="100"/>
      <c r="FK301" s="89"/>
      <c r="FL301" s="89">
        <v>850</v>
      </c>
      <c r="FM301" s="89">
        <v>460000</v>
      </c>
      <c r="FN301" s="145">
        <f t="shared" si="51"/>
        <v>-1028.56</v>
      </c>
      <c r="FO301" s="145">
        <f t="shared" si="52"/>
        <v>1057935.6735999999</v>
      </c>
      <c r="FP301" s="89">
        <f t="shared" si="48"/>
        <v>4017.0999999999767</v>
      </c>
      <c r="FQ301" s="89">
        <f t="shared" si="49"/>
        <v>16137092.409999812</v>
      </c>
      <c r="FR301" s="89">
        <f t="shared" si="50"/>
        <v>-4131828.3759999759</v>
      </c>
      <c r="FS301" s="89"/>
      <c r="FT301" s="89"/>
      <c r="FU301" s="89"/>
      <c r="FV301" s="139"/>
      <c r="FW301" s="139"/>
      <c r="FX301" s="139"/>
      <c r="FY301" s="139"/>
      <c r="GA301" s="139"/>
      <c r="GB301" s="139"/>
    </row>
    <row r="302" spans="2:184">
      <c r="B302" s="26">
        <v>906000</v>
      </c>
      <c r="C302" s="6">
        <v>4</v>
      </c>
      <c r="D302" s="6">
        <v>2</v>
      </c>
      <c r="E302" s="6">
        <v>2480</v>
      </c>
      <c r="F302" s="6">
        <v>5000</v>
      </c>
      <c r="G302" s="27">
        <v>8</v>
      </c>
      <c r="I302" s="55">
        <v>460000</v>
      </c>
      <c r="J302" s="6">
        <v>3</v>
      </c>
      <c r="K302" s="6">
        <v>1</v>
      </c>
      <c r="L302" s="6">
        <v>1670</v>
      </c>
      <c r="M302" s="6">
        <v>4005</v>
      </c>
      <c r="N302" s="27">
        <v>7</v>
      </c>
      <c r="P302" s="26">
        <v>670000</v>
      </c>
      <c r="Q302" s="57">
        <v>3</v>
      </c>
      <c r="R302" s="6">
        <v>1</v>
      </c>
      <c r="S302" s="6">
        <v>1490</v>
      </c>
      <c r="T302" s="6">
        <v>4400</v>
      </c>
      <c r="U302" s="27">
        <v>7</v>
      </c>
      <c r="W302" s="38">
        <v>350000</v>
      </c>
      <c r="X302" s="34">
        <v>4</v>
      </c>
      <c r="Y302" s="59">
        <v>2</v>
      </c>
      <c r="Z302" s="34">
        <v>2610</v>
      </c>
      <c r="AA302" s="34">
        <v>5866</v>
      </c>
      <c r="AB302" s="39">
        <v>8</v>
      </c>
      <c r="AD302" s="38">
        <v>195000</v>
      </c>
      <c r="AE302" s="34">
        <v>3</v>
      </c>
      <c r="AF302" s="34">
        <v>1</v>
      </c>
      <c r="AG302" s="34">
        <v>1480</v>
      </c>
      <c r="AH302" s="34">
        <v>15416</v>
      </c>
      <c r="AI302" s="62">
        <v>8</v>
      </c>
      <c r="AK302" s="38">
        <v>250000</v>
      </c>
      <c r="AL302" s="34">
        <v>4</v>
      </c>
      <c r="AM302" s="34">
        <v>1</v>
      </c>
      <c r="AN302" s="59">
        <v>1860</v>
      </c>
      <c r="AO302" s="34">
        <v>7350</v>
      </c>
      <c r="AP302" s="39">
        <v>7</v>
      </c>
      <c r="AS302" s="38">
        <v>259950</v>
      </c>
      <c r="AT302" s="34">
        <v>3</v>
      </c>
      <c r="AU302" s="34">
        <v>2</v>
      </c>
      <c r="AV302" s="34">
        <v>1010</v>
      </c>
      <c r="AW302" s="59">
        <v>7896</v>
      </c>
      <c r="AX302" s="39">
        <v>7</v>
      </c>
      <c r="BN302" s="38">
        <v>650000</v>
      </c>
      <c r="BO302" s="34">
        <v>2</v>
      </c>
      <c r="BP302" s="59">
        <v>1</v>
      </c>
      <c r="BQ302" s="34">
        <v>1030</v>
      </c>
      <c r="BR302" s="34">
        <v>5750</v>
      </c>
      <c r="BS302" s="39">
        <v>8</v>
      </c>
      <c r="BU302" s="38">
        <v>650000</v>
      </c>
      <c r="BV302" s="34">
        <v>2</v>
      </c>
      <c r="BW302" s="59">
        <v>1</v>
      </c>
      <c r="BX302" s="34">
        <v>1030</v>
      </c>
      <c r="BY302" s="34">
        <v>5750</v>
      </c>
      <c r="BZ302" s="39">
        <v>8</v>
      </c>
      <c r="CO302" s="84"/>
      <c r="CP302" s="84"/>
      <c r="CQ302" s="84"/>
      <c r="FJ302" s="100"/>
      <c r="FK302" s="89"/>
      <c r="FL302" s="89">
        <v>1670</v>
      </c>
      <c r="FM302" s="89">
        <v>460000</v>
      </c>
      <c r="FN302" s="145">
        <f t="shared" si="51"/>
        <v>-208.55999999999995</v>
      </c>
      <c r="FO302" s="145">
        <f t="shared" si="52"/>
        <v>43497.273599999979</v>
      </c>
      <c r="FP302" s="89">
        <f t="shared" si="48"/>
        <v>4017.0999999999767</v>
      </c>
      <c r="FQ302" s="89">
        <f t="shared" si="49"/>
        <v>16137092.409999812</v>
      </c>
      <c r="FR302" s="89">
        <f t="shared" si="50"/>
        <v>-837806.37599999493</v>
      </c>
      <c r="FS302" s="89"/>
      <c r="FT302" s="89"/>
      <c r="FU302" s="89"/>
      <c r="FV302" s="139"/>
      <c r="FW302" s="139"/>
      <c r="FX302" s="139"/>
      <c r="FY302" s="139"/>
      <c r="GA302" s="139"/>
      <c r="GB302" s="139"/>
    </row>
    <row r="303" spans="2:184">
      <c r="B303" s="26">
        <v>717500</v>
      </c>
      <c r="C303" s="6">
        <v>3</v>
      </c>
      <c r="D303" s="6">
        <v>1</v>
      </c>
      <c r="E303" s="6">
        <v>2090</v>
      </c>
      <c r="F303" s="6">
        <v>4000</v>
      </c>
      <c r="G303" s="27">
        <v>8</v>
      </c>
      <c r="I303" s="55">
        <v>460000</v>
      </c>
      <c r="J303" s="6">
        <v>3</v>
      </c>
      <c r="K303" s="6">
        <v>1</v>
      </c>
      <c r="L303" s="6">
        <v>1130</v>
      </c>
      <c r="M303" s="6">
        <v>7000</v>
      </c>
      <c r="N303" s="27">
        <v>6</v>
      </c>
      <c r="P303" s="26">
        <v>670000</v>
      </c>
      <c r="Q303" s="57">
        <v>3</v>
      </c>
      <c r="R303" s="6">
        <v>2</v>
      </c>
      <c r="S303" s="6">
        <v>2570</v>
      </c>
      <c r="T303" s="6">
        <v>10078</v>
      </c>
      <c r="U303" s="27">
        <v>8</v>
      </c>
      <c r="W303" s="38">
        <v>354800</v>
      </c>
      <c r="X303" s="34">
        <v>3</v>
      </c>
      <c r="Y303" s="59">
        <v>2</v>
      </c>
      <c r="Z303" s="34">
        <v>1370</v>
      </c>
      <c r="AA303" s="34">
        <v>78408</v>
      </c>
      <c r="AB303" s="39">
        <v>7</v>
      </c>
      <c r="AD303" s="38">
        <v>195000</v>
      </c>
      <c r="AE303" s="34">
        <v>4</v>
      </c>
      <c r="AF303" s="34">
        <v>1</v>
      </c>
      <c r="AG303" s="34">
        <v>1940</v>
      </c>
      <c r="AH303" s="34">
        <v>13370</v>
      </c>
      <c r="AI303" s="62">
        <v>8</v>
      </c>
      <c r="AK303" s="38">
        <v>350000</v>
      </c>
      <c r="AL303" s="34">
        <v>3</v>
      </c>
      <c r="AM303" s="34">
        <v>1</v>
      </c>
      <c r="AN303" s="59">
        <v>1860</v>
      </c>
      <c r="AO303" s="34">
        <v>17640</v>
      </c>
      <c r="AP303" s="39">
        <v>7</v>
      </c>
      <c r="AS303" s="38">
        <v>572000</v>
      </c>
      <c r="AT303" s="34">
        <v>3</v>
      </c>
      <c r="AU303" s="34">
        <v>2</v>
      </c>
      <c r="AV303" s="34">
        <v>1830</v>
      </c>
      <c r="AW303" s="59">
        <v>7897</v>
      </c>
      <c r="AX303" s="39">
        <v>8</v>
      </c>
      <c r="BN303" s="38">
        <v>654500</v>
      </c>
      <c r="BO303" s="34">
        <v>4</v>
      </c>
      <c r="BP303" s="59">
        <v>1</v>
      </c>
      <c r="BQ303" s="34">
        <v>1780</v>
      </c>
      <c r="BR303" s="34">
        <v>5000</v>
      </c>
      <c r="BS303" s="39">
        <v>8</v>
      </c>
      <c r="BU303" s="38">
        <v>654500</v>
      </c>
      <c r="BV303" s="34">
        <v>4</v>
      </c>
      <c r="BW303" s="59">
        <v>1</v>
      </c>
      <c r="BX303" s="34">
        <v>1780</v>
      </c>
      <c r="BY303" s="34">
        <v>5000</v>
      </c>
      <c r="BZ303" s="39">
        <v>8</v>
      </c>
      <c r="CO303" s="84"/>
      <c r="CP303" s="84"/>
      <c r="CQ303" s="84"/>
      <c r="FJ303" s="100"/>
      <c r="FK303" s="89"/>
      <c r="FL303" s="89">
        <v>1130</v>
      </c>
      <c r="FM303" s="89">
        <v>460000</v>
      </c>
      <c r="FN303" s="145">
        <f t="shared" si="51"/>
        <v>-748.56</v>
      </c>
      <c r="FO303" s="145">
        <f t="shared" si="52"/>
        <v>560342.07359999989</v>
      </c>
      <c r="FP303" s="89">
        <f t="shared" si="48"/>
        <v>4017.0999999999767</v>
      </c>
      <c r="FQ303" s="89">
        <f t="shared" si="49"/>
        <v>16137092.409999812</v>
      </c>
      <c r="FR303" s="89">
        <f t="shared" si="50"/>
        <v>-3007040.3759999825</v>
      </c>
      <c r="FS303" s="89"/>
      <c r="FT303" s="89"/>
      <c r="FU303" s="89"/>
      <c r="FV303" s="139"/>
      <c r="FW303" s="139"/>
      <c r="FX303" s="139"/>
      <c r="FY303" s="139"/>
      <c r="GA303" s="139"/>
      <c r="GB303" s="139"/>
    </row>
    <row r="304" spans="2:184">
      <c r="B304" s="26">
        <v>800000</v>
      </c>
      <c r="C304" s="6">
        <v>4</v>
      </c>
      <c r="D304" s="6">
        <v>2</v>
      </c>
      <c r="E304" s="6">
        <v>2450</v>
      </c>
      <c r="F304" s="6">
        <v>4400</v>
      </c>
      <c r="G304" s="27">
        <v>7</v>
      </c>
      <c r="I304" s="55">
        <v>460000</v>
      </c>
      <c r="J304" s="6">
        <v>3</v>
      </c>
      <c r="K304" s="6">
        <v>2</v>
      </c>
      <c r="L304" s="6">
        <v>1453</v>
      </c>
      <c r="M304" s="6">
        <v>2225</v>
      </c>
      <c r="N304" s="27">
        <v>8</v>
      </c>
      <c r="P304" s="26">
        <v>680000</v>
      </c>
      <c r="Q304" s="57">
        <v>3</v>
      </c>
      <c r="R304" s="6">
        <v>2</v>
      </c>
      <c r="S304" s="6">
        <v>1820</v>
      </c>
      <c r="T304" s="6">
        <v>8316</v>
      </c>
      <c r="U304" s="27">
        <v>7</v>
      </c>
      <c r="W304" s="38">
        <v>355950</v>
      </c>
      <c r="X304" s="34">
        <v>4</v>
      </c>
      <c r="Y304" s="59">
        <v>2</v>
      </c>
      <c r="Z304" s="34">
        <v>1960</v>
      </c>
      <c r="AA304" s="34">
        <v>8540</v>
      </c>
      <c r="AB304" s="39">
        <v>7</v>
      </c>
      <c r="AD304" s="38">
        <v>195000</v>
      </c>
      <c r="AE304" s="34">
        <v>2</v>
      </c>
      <c r="AF304" s="34">
        <v>1</v>
      </c>
      <c r="AG304" s="34">
        <v>1290</v>
      </c>
      <c r="AH304" s="34">
        <v>1624</v>
      </c>
      <c r="AI304" s="62">
        <v>8</v>
      </c>
      <c r="AK304" s="38">
        <v>445000</v>
      </c>
      <c r="AL304" s="34">
        <v>3</v>
      </c>
      <c r="AM304" s="34">
        <v>2</v>
      </c>
      <c r="AN304" s="59">
        <v>1860</v>
      </c>
      <c r="AO304" s="34">
        <v>7200</v>
      </c>
      <c r="AP304" s="39">
        <v>7</v>
      </c>
      <c r="AS304" s="38">
        <v>450000</v>
      </c>
      <c r="AT304" s="34">
        <v>3</v>
      </c>
      <c r="AU304" s="34">
        <v>1</v>
      </c>
      <c r="AV304" s="34">
        <v>1520</v>
      </c>
      <c r="AW304" s="59">
        <v>7903</v>
      </c>
      <c r="AX304" s="39">
        <v>7</v>
      </c>
      <c r="BN304" s="38">
        <v>655000</v>
      </c>
      <c r="BO304" s="34">
        <v>2</v>
      </c>
      <c r="BP304" s="59">
        <v>1</v>
      </c>
      <c r="BQ304" s="34">
        <v>1450</v>
      </c>
      <c r="BR304" s="34">
        <v>15798</v>
      </c>
      <c r="BS304" s="39">
        <v>7</v>
      </c>
      <c r="BU304" s="38">
        <v>655000</v>
      </c>
      <c r="BV304" s="34">
        <v>2</v>
      </c>
      <c r="BW304" s="59">
        <v>1</v>
      </c>
      <c r="BX304" s="34">
        <v>1450</v>
      </c>
      <c r="BY304" s="34">
        <v>15798</v>
      </c>
      <c r="BZ304" s="39">
        <v>7</v>
      </c>
      <c r="CO304" s="84"/>
      <c r="CP304" s="84"/>
      <c r="CQ304" s="84"/>
      <c r="FJ304" s="100"/>
      <c r="FK304" s="89"/>
      <c r="FL304" s="89">
        <v>1453</v>
      </c>
      <c r="FM304" s="89">
        <v>460000</v>
      </c>
      <c r="FN304" s="145">
        <f t="shared" si="51"/>
        <v>-425.55999999999995</v>
      </c>
      <c r="FO304" s="145">
        <f t="shared" si="52"/>
        <v>181101.31359999996</v>
      </c>
      <c r="FP304" s="89">
        <f t="shared" si="48"/>
        <v>4017.0999999999767</v>
      </c>
      <c r="FQ304" s="89">
        <f t="shared" si="49"/>
        <v>16137092.409999812</v>
      </c>
      <c r="FR304" s="89">
        <f t="shared" si="50"/>
        <v>-1709517.0759999899</v>
      </c>
      <c r="FS304" s="89"/>
      <c r="FT304" s="89"/>
      <c r="FU304" s="89"/>
      <c r="FV304" s="139"/>
      <c r="FW304" s="139"/>
      <c r="FX304" s="139"/>
      <c r="FY304" s="139"/>
      <c r="GA304" s="139"/>
      <c r="GB304" s="139"/>
    </row>
    <row r="305" spans="2:184">
      <c r="B305" s="26">
        <v>334000</v>
      </c>
      <c r="C305" s="6">
        <v>4</v>
      </c>
      <c r="D305" s="6">
        <v>1</v>
      </c>
      <c r="E305" s="6">
        <v>1680</v>
      </c>
      <c r="F305" s="6">
        <v>7620</v>
      </c>
      <c r="G305" s="27">
        <v>7</v>
      </c>
      <c r="I305" s="55">
        <v>465000</v>
      </c>
      <c r="J305" s="6">
        <v>2</v>
      </c>
      <c r="K305" s="6">
        <v>1</v>
      </c>
      <c r="L305" s="6">
        <v>1120</v>
      </c>
      <c r="M305" s="6">
        <v>4000</v>
      </c>
      <c r="N305" s="27">
        <v>7</v>
      </c>
      <c r="P305" s="26">
        <v>690000</v>
      </c>
      <c r="Q305" s="57">
        <v>3</v>
      </c>
      <c r="R305" s="6">
        <v>2</v>
      </c>
      <c r="S305" s="6">
        <v>2430</v>
      </c>
      <c r="T305" s="6">
        <v>8327</v>
      </c>
      <c r="U305" s="27">
        <v>9</v>
      </c>
      <c r="W305" s="38">
        <v>359950</v>
      </c>
      <c r="X305" s="34">
        <v>3</v>
      </c>
      <c r="Y305" s="59">
        <v>2</v>
      </c>
      <c r="Z305" s="34">
        <v>1940</v>
      </c>
      <c r="AA305" s="34">
        <v>11612</v>
      </c>
      <c r="AB305" s="39">
        <v>8</v>
      </c>
      <c r="AD305" s="38">
        <v>195000</v>
      </c>
      <c r="AE305" s="34">
        <v>4</v>
      </c>
      <c r="AF305" s="34">
        <v>2</v>
      </c>
      <c r="AG305" s="34">
        <v>2100</v>
      </c>
      <c r="AH305" s="34">
        <v>4237</v>
      </c>
      <c r="AI305" s="62">
        <v>8</v>
      </c>
      <c r="AK305" s="38">
        <v>370000</v>
      </c>
      <c r="AL305" s="34">
        <v>3</v>
      </c>
      <c r="AM305" s="34">
        <v>2</v>
      </c>
      <c r="AN305" s="59">
        <v>1860</v>
      </c>
      <c r="AO305" s="34">
        <v>9100</v>
      </c>
      <c r="AP305" s="39">
        <v>8</v>
      </c>
      <c r="AS305" s="38">
        <v>655000</v>
      </c>
      <c r="AT305" s="34">
        <v>3</v>
      </c>
      <c r="AU305" s="34">
        <v>2</v>
      </c>
      <c r="AV305" s="34">
        <v>2370</v>
      </c>
      <c r="AW305" s="59">
        <v>7916</v>
      </c>
      <c r="AX305" s="39">
        <v>9</v>
      </c>
      <c r="BN305" s="38">
        <v>655000</v>
      </c>
      <c r="BO305" s="34">
        <v>2</v>
      </c>
      <c r="BP305" s="59">
        <v>1</v>
      </c>
      <c r="BQ305" s="34">
        <v>1660</v>
      </c>
      <c r="BR305" s="34">
        <v>5422</v>
      </c>
      <c r="BS305" s="39">
        <v>7</v>
      </c>
      <c r="BU305" s="38">
        <v>655000</v>
      </c>
      <c r="BV305" s="34">
        <v>2</v>
      </c>
      <c r="BW305" s="59">
        <v>1</v>
      </c>
      <c r="BX305" s="34">
        <v>1660</v>
      </c>
      <c r="BY305" s="34">
        <v>5422</v>
      </c>
      <c r="BZ305" s="39">
        <v>7</v>
      </c>
      <c r="CO305" s="84"/>
      <c r="CP305" s="84"/>
      <c r="CQ305" s="84"/>
      <c r="FJ305" s="100"/>
      <c r="FK305" s="89"/>
      <c r="FL305" s="89">
        <v>1120</v>
      </c>
      <c r="FM305" s="89">
        <v>465000</v>
      </c>
      <c r="FN305" s="145">
        <f t="shared" si="51"/>
        <v>-758.56</v>
      </c>
      <c r="FO305" s="145">
        <f t="shared" si="52"/>
        <v>575413.27359999996</v>
      </c>
      <c r="FP305" s="89">
        <f t="shared" si="48"/>
        <v>9017.0999999999767</v>
      </c>
      <c r="FQ305" s="89">
        <f t="shared" si="49"/>
        <v>81308092.409999579</v>
      </c>
      <c r="FR305" s="89">
        <f t="shared" si="50"/>
        <v>-6840011.3759999815</v>
      </c>
      <c r="FS305" s="89"/>
      <c r="FT305" s="89"/>
      <c r="FU305" s="89"/>
      <c r="FV305" s="139"/>
      <c r="FW305" s="139"/>
      <c r="FX305" s="139"/>
      <c r="FY305" s="139"/>
      <c r="GA305" s="139"/>
      <c r="GB305" s="139"/>
    </row>
    <row r="306" spans="2:184">
      <c r="B306" s="26">
        <v>896000</v>
      </c>
      <c r="C306" s="6">
        <v>4</v>
      </c>
      <c r="D306" s="6">
        <v>2</v>
      </c>
      <c r="E306" s="6">
        <v>3560</v>
      </c>
      <c r="F306" s="6">
        <v>46644</v>
      </c>
      <c r="G306" s="27">
        <v>10</v>
      </c>
      <c r="I306" s="55">
        <v>465000</v>
      </c>
      <c r="J306" s="6">
        <v>2</v>
      </c>
      <c r="K306" s="6">
        <v>2</v>
      </c>
      <c r="L306" s="6">
        <v>1390</v>
      </c>
      <c r="M306" s="6">
        <v>1222</v>
      </c>
      <c r="N306" s="27">
        <v>7</v>
      </c>
      <c r="P306" s="26">
        <v>700000</v>
      </c>
      <c r="Q306" s="57">
        <v>3</v>
      </c>
      <c r="R306" s="6">
        <v>2</v>
      </c>
      <c r="S306" s="6">
        <v>2080</v>
      </c>
      <c r="T306" s="6">
        <v>3880</v>
      </c>
      <c r="U306" s="27">
        <v>7</v>
      </c>
      <c r="W306" s="38">
        <v>359950</v>
      </c>
      <c r="X306" s="34">
        <v>4</v>
      </c>
      <c r="Y306" s="59">
        <v>2</v>
      </c>
      <c r="Z306" s="34">
        <v>3010</v>
      </c>
      <c r="AA306" s="34">
        <v>5701</v>
      </c>
      <c r="AB306" s="39">
        <v>8</v>
      </c>
      <c r="AD306" s="38">
        <v>195000</v>
      </c>
      <c r="AE306" s="34">
        <v>3</v>
      </c>
      <c r="AF306" s="34">
        <v>2</v>
      </c>
      <c r="AG306" s="34">
        <v>2140</v>
      </c>
      <c r="AH306" s="34">
        <v>9492</v>
      </c>
      <c r="AI306" s="62">
        <v>8</v>
      </c>
      <c r="AK306" s="38">
        <v>385000</v>
      </c>
      <c r="AL306" s="34">
        <v>3</v>
      </c>
      <c r="AM306" s="34">
        <v>2</v>
      </c>
      <c r="AN306" s="59">
        <v>1860</v>
      </c>
      <c r="AO306" s="34">
        <v>7400</v>
      </c>
      <c r="AP306" s="39">
        <v>8</v>
      </c>
      <c r="AS306" s="38">
        <v>350000</v>
      </c>
      <c r="AT306" s="34">
        <v>2</v>
      </c>
      <c r="AU306" s="34">
        <v>1</v>
      </c>
      <c r="AV306" s="34">
        <v>1430</v>
      </c>
      <c r="AW306" s="59">
        <v>7921</v>
      </c>
      <c r="AX306" s="39">
        <v>7</v>
      </c>
      <c r="BN306" s="38">
        <v>657000</v>
      </c>
      <c r="BO306" s="34">
        <v>4</v>
      </c>
      <c r="BP306" s="59">
        <v>1</v>
      </c>
      <c r="BQ306" s="34">
        <v>2740</v>
      </c>
      <c r="BR306" s="34">
        <v>8520</v>
      </c>
      <c r="BS306" s="39">
        <v>8</v>
      </c>
      <c r="BU306" s="38">
        <v>657000</v>
      </c>
      <c r="BV306" s="34">
        <v>4</v>
      </c>
      <c r="BW306" s="59">
        <v>1</v>
      </c>
      <c r="BX306" s="34">
        <v>2740</v>
      </c>
      <c r="BY306" s="34">
        <v>8520</v>
      </c>
      <c r="BZ306" s="39">
        <v>8</v>
      </c>
      <c r="CO306" s="84"/>
      <c r="CP306" s="84"/>
      <c r="CQ306" s="84"/>
      <c r="FJ306" s="100"/>
      <c r="FK306" s="89"/>
      <c r="FL306" s="89">
        <v>1390</v>
      </c>
      <c r="FM306" s="89">
        <v>465000</v>
      </c>
      <c r="FN306" s="145">
        <f t="shared" si="51"/>
        <v>-488.55999999999995</v>
      </c>
      <c r="FO306" s="145">
        <f t="shared" si="52"/>
        <v>238690.87359999993</v>
      </c>
      <c r="FP306" s="89">
        <f t="shared" si="48"/>
        <v>9017.0999999999767</v>
      </c>
      <c r="FQ306" s="89">
        <f t="shared" si="49"/>
        <v>81308092.409999579</v>
      </c>
      <c r="FR306" s="89">
        <f t="shared" si="50"/>
        <v>-4405394.3759999881</v>
      </c>
      <c r="FS306" s="89"/>
      <c r="FT306" s="89"/>
      <c r="FU306" s="89"/>
      <c r="FV306" s="139"/>
      <c r="FW306" s="139"/>
      <c r="FX306" s="139"/>
      <c r="FY306" s="139"/>
      <c r="GA306" s="139"/>
      <c r="GB306" s="139"/>
    </row>
    <row r="307" spans="2:184">
      <c r="B307" s="26">
        <v>311000</v>
      </c>
      <c r="C307" s="6">
        <v>3</v>
      </c>
      <c r="D307" s="6">
        <v>2</v>
      </c>
      <c r="E307" s="6">
        <v>1190</v>
      </c>
      <c r="F307" s="6">
        <v>7840</v>
      </c>
      <c r="G307" s="27">
        <v>6</v>
      </c>
      <c r="I307" s="55">
        <v>465000</v>
      </c>
      <c r="J307" s="6">
        <v>3</v>
      </c>
      <c r="K307" s="6">
        <v>1</v>
      </c>
      <c r="L307" s="6">
        <v>900</v>
      </c>
      <c r="M307" s="6">
        <v>8690</v>
      </c>
      <c r="N307" s="27">
        <v>6</v>
      </c>
      <c r="P307" s="26">
        <v>710000</v>
      </c>
      <c r="Q307" s="57">
        <v>3</v>
      </c>
      <c r="R307" s="6">
        <v>1</v>
      </c>
      <c r="S307" s="6">
        <v>1650</v>
      </c>
      <c r="T307" s="6">
        <v>10250</v>
      </c>
      <c r="U307" s="27">
        <v>8</v>
      </c>
      <c r="W307" s="38">
        <v>360000</v>
      </c>
      <c r="X307" s="34">
        <v>4</v>
      </c>
      <c r="Y307" s="59">
        <v>2</v>
      </c>
      <c r="Z307" s="34">
        <v>2080</v>
      </c>
      <c r="AA307" s="34">
        <v>4080</v>
      </c>
      <c r="AB307" s="39">
        <v>7</v>
      </c>
      <c r="AD307" s="38">
        <v>195000</v>
      </c>
      <c r="AE307" s="34">
        <v>2</v>
      </c>
      <c r="AF307" s="34">
        <v>1</v>
      </c>
      <c r="AG307" s="34">
        <v>1090</v>
      </c>
      <c r="AH307" s="34">
        <v>1183</v>
      </c>
      <c r="AI307" s="62">
        <v>8</v>
      </c>
      <c r="AK307" s="38">
        <v>288400</v>
      </c>
      <c r="AL307" s="34">
        <v>3</v>
      </c>
      <c r="AM307" s="34">
        <v>2</v>
      </c>
      <c r="AN307" s="59">
        <v>1870</v>
      </c>
      <c r="AO307" s="34">
        <v>3230</v>
      </c>
      <c r="AP307" s="39">
        <v>7</v>
      </c>
      <c r="AS307" s="38">
        <v>402000</v>
      </c>
      <c r="AT307" s="34">
        <v>3</v>
      </c>
      <c r="AU307" s="34">
        <v>2</v>
      </c>
      <c r="AV307" s="34">
        <v>1960</v>
      </c>
      <c r="AW307" s="59">
        <v>8000</v>
      </c>
      <c r="AX307" s="39">
        <v>7</v>
      </c>
      <c r="BN307" s="38">
        <v>658000</v>
      </c>
      <c r="BO307" s="34">
        <v>2</v>
      </c>
      <c r="BP307" s="59">
        <v>1</v>
      </c>
      <c r="BQ307" s="34">
        <v>1010</v>
      </c>
      <c r="BR307" s="34">
        <v>14244</v>
      </c>
      <c r="BS307" s="39">
        <v>5</v>
      </c>
      <c r="BU307" s="38">
        <v>658000</v>
      </c>
      <c r="BV307" s="34">
        <v>2</v>
      </c>
      <c r="BW307" s="59">
        <v>1</v>
      </c>
      <c r="BX307" s="34">
        <v>1010</v>
      </c>
      <c r="BY307" s="34">
        <v>14244</v>
      </c>
      <c r="BZ307" s="39">
        <v>5</v>
      </c>
      <c r="FJ307" s="100"/>
      <c r="FK307" s="89"/>
      <c r="FL307" s="89">
        <v>900</v>
      </c>
      <c r="FM307" s="89">
        <v>465000</v>
      </c>
      <c r="FN307" s="145">
        <f t="shared" si="51"/>
        <v>-978.56</v>
      </c>
      <c r="FO307" s="145">
        <f t="shared" si="52"/>
        <v>957579.67359999986</v>
      </c>
      <c r="FP307" s="89">
        <f t="shared" si="48"/>
        <v>9017.0999999999767</v>
      </c>
      <c r="FQ307" s="89">
        <f t="shared" si="49"/>
        <v>81308092.409999579</v>
      </c>
      <c r="FR307" s="89">
        <f t="shared" si="50"/>
        <v>-8823773.3759999759</v>
      </c>
      <c r="FS307" s="89"/>
      <c r="FT307" s="89"/>
      <c r="FU307" s="89"/>
      <c r="FV307" s="139"/>
      <c r="FW307" s="139"/>
      <c r="FX307" s="139"/>
      <c r="FY307" s="139"/>
      <c r="GA307" s="139"/>
      <c r="GB307" s="139"/>
    </row>
    <row r="308" spans="2:184">
      <c r="B308" s="26">
        <v>515000</v>
      </c>
      <c r="C308" s="6">
        <v>2</v>
      </c>
      <c r="D308" s="6">
        <v>1</v>
      </c>
      <c r="E308" s="6">
        <v>1930</v>
      </c>
      <c r="F308" s="6">
        <v>5570</v>
      </c>
      <c r="G308" s="27">
        <v>8</v>
      </c>
      <c r="I308" s="55">
        <v>465000</v>
      </c>
      <c r="J308" s="6">
        <v>4</v>
      </c>
      <c r="K308" s="6">
        <v>2</v>
      </c>
      <c r="L308" s="6">
        <v>2190</v>
      </c>
      <c r="M308" s="6">
        <v>3267</v>
      </c>
      <c r="N308" s="27">
        <v>8</v>
      </c>
      <c r="P308" s="26">
        <v>715000</v>
      </c>
      <c r="Q308" s="57">
        <v>3</v>
      </c>
      <c r="R308" s="6">
        <v>1</v>
      </c>
      <c r="S308" s="6">
        <v>1670</v>
      </c>
      <c r="T308" s="6">
        <v>5060</v>
      </c>
      <c r="U308" s="27">
        <v>7</v>
      </c>
      <c r="W308" s="38">
        <v>360000</v>
      </c>
      <c r="X308" s="34">
        <v>4</v>
      </c>
      <c r="Y308" s="59">
        <v>2</v>
      </c>
      <c r="Z308" s="34">
        <v>2610</v>
      </c>
      <c r="AA308" s="34">
        <v>7333</v>
      </c>
      <c r="AB308" s="39">
        <v>8</v>
      </c>
      <c r="AD308" s="38">
        <v>195000</v>
      </c>
      <c r="AE308" s="34">
        <v>3</v>
      </c>
      <c r="AF308" s="34">
        <v>2</v>
      </c>
      <c r="AG308" s="34">
        <v>1760</v>
      </c>
      <c r="AH308" s="34">
        <v>10137</v>
      </c>
      <c r="AI308" s="62">
        <v>8</v>
      </c>
      <c r="AK308" s="38">
        <v>306000</v>
      </c>
      <c r="AL308" s="34">
        <v>3</v>
      </c>
      <c r="AM308" s="34">
        <v>2</v>
      </c>
      <c r="AN308" s="59">
        <v>1870</v>
      </c>
      <c r="AO308" s="34">
        <v>5874</v>
      </c>
      <c r="AP308" s="39">
        <v>7</v>
      </c>
      <c r="AS308" s="38">
        <v>740000</v>
      </c>
      <c r="AT308" s="34">
        <v>4</v>
      </c>
      <c r="AU308" s="34">
        <v>2</v>
      </c>
      <c r="AV308" s="34">
        <v>3050</v>
      </c>
      <c r="AW308" s="59">
        <v>8000</v>
      </c>
      <c r="AX308" s="39">
        <v>9</v>
      </c>
      <c r="BN308" s="38">
        <v>670000</v>
      </c>
      <c r="BO308" s="34">
        <v>3</v>
      </c>
      <c r="BP308" s="59">
        <v>1</v>
      </c>
      <c r="BQ308" s="34">
        <v>1490</v>
      </c>
      <c r="BR308" s="34">
        <v>4400</v>
      </c>
      <c r="BS308" s="39">
        <v>7</v>
      </c>
      <c r="BU308" s="38">
        <v>670000</v>
      </c>
      <c r="BV308" s="34">
        <v>3</v>
      </c>
      <c r="BW308" s="59">
        <v>1</v>
      </c>
      <c r="BX308" s="34">
        <v>1490</v>
      </c>
      <c r="BY308" s="34">
        <v>4400</v>
      </c>
      <c r="BZ308" s="39">
        <v>7</v>
      </c>
      <c r="FJ308" s="100"/>
      <c r="FK308" s="89"/>
      <c r="FL308" s="89">
        <v>2190</v>
      </c>
      <c r="FM308" s="89">
        <v>465000</v>
      </c>
      <c r="FN308" s="145">
        <f t="shared" si="51"/>
        <v>311.44000000000005</v>
      </c>
      <c r="FO308" s="145">
        <f t="shared" si="52"/>
        <v>96994.873600000035</v>
      </c>
      <c r="FP308" s="89">
        <f t="shared" si="48"/>
        <v>9017.0999999999767</v>
      </c>
      <c r="FQ308" s="89">
        <f t="shared" si="49"/>
        <v>81308092.409999579</v>
      </c>
      <c r="FR308" s="89">
        <f t="shared" si="50"/>
        <v>2808285.6239999933</v>
      </c>
      <c r="FS308" s="89"/>
      <c r="FT308" s="89"/>
      <c r="FU308" s="89"/>
      <c r="FV308" s="139"/>
      <c r="FW308" s="139"/>
      <c r="FX308" s="139"/>
      <c r="FY308" s="139"/>
      <c r="GA308" s="139"/>
      <c r="GB308" s="139"/>
    </row>
    <row r="309" spans="2:184">
      <c r="B309" s="26">
        <v>654500</v>
      </c>
      <c r="C309" s="6">
        <v>4</v>
      </c>
      <c r="D309" s="6">
        <v>1</v>
      </c>
      <c r="E309" s="6">
        <v>1780</v>
      </c>
      <c r="F309" s="6">
        <v>5000</v>
      </c>
      <c r="G309" s="27">
        <v>8</v>
      </c>
      <c r="I309" s="55">
        <v>465950</v>
      </c>
      <c r="J309" s="6">
        <v>4</v>
      </c>
      <c r="K309" s="6">
        <v>2</v>
      </c>
      <c r="L309" s="6">
        <v>2340</v>
      </c>
      <c r="M309" s="6">
        <v>6896</v>
      </c>
      <c r="N309" s="27">
        <v>7</v>
      </c>
      <c r="P309" s="26">
        <v>717500</v>
      </c>
      <c r="Q309" s="57">
        <v>3</v>
      </c>
      <c r="R309" s="6">
        <v>1</v>
      </c>
      <c r="S309" s="6">
        <v>2090</v>
      </c>
      <c r="T309" s="6">
        <v>4000</v>
      </c>
      <c r="U309" s="27">
        <v>8</v>
      </c>
      <c r="W309" s="38">
        <v>369950</v>
      </c>
      <c r="X309" s="34">
        <v>3</v>
      </c>
      <c r="Y309" s="59">
        <v>2</v>
      </c>
      <c r="Z309" s="34">
        <v>1360</v>
      </c>
      <c r="AA309" s="34">
        <v>3718</v>
      </c>
      <c r="AB309" s="39">
        <v>7</v>
      </c>
      <c r="AD309" s="38">
        <v>195000</v>
      </c>
      <c r="AE309" s="34">
        <v>4</v>
      </c>
      <c r="AF309" s="34">
        <v>2</v>
      </c>
      <c r="AG309" s="34">
        <v>2610</v>
      </c>
      <c r="AH309" s="34">
        <v>9077</v>
      </c>
      <c r="AI309" s="62">
        <v>8</v>
      </c>
      <c r="AK309" s="38">
        <v>300000</v>
      </c>
      <c r="AL309" s="34">
        <v>3</v>
      </c>
      <c r="AM309" s="34">
        <v>2</v>
      </c>
      <c r="AN309" s="59">
        <v>1880</v>
      </c>
      <c r="AO309" s="34">
        <v>4200</v>
      </c>
      <c r="AP309" s="39">
        <v>7</v>
      </c>
      <c r="AS309" s="38">
        <v>270000</v>
      </c>
      <c r="AT309" s="34">
        <v>4</v>
      </c>
      <c r="AU309" s="34">
        <v>2</v>
      </c>
      <c r="AV309" s="34">
        <v>1660</v>
      </c>
      <c r="AW309" s="59">
        <v>8063</v>
      </c>
      <c r="AX309" s="39">
        <v>7</v>
      </c>
      <c r="BN309" s="38">
        <v>710000</v>
      </c>
      <c r="BO309" s="34">
        <v>3</v>
      </c>
      <c r="BP309" s="59">
        <v>1</v>
      </c>
      <c r="BQ309" s="34">
        <v>1650</v>
      </c>
      <c r="BR309" s="34">
        <v>10250</v>
      </c>
      <c r="BS309" s="39">
        <v>8</v>
      </c>
      <c r="BU309" s="38">
        <v>710000</v>
      </c>
      <c r="BV309" s="34">
        <v>3</v>
      </c>
      <c r="BW309" s="59">
        <v>1</v>
      </c>
      <c r="BX309" s="34">
        <v>1650</v>
      </c>
      <c r="BY309" s="34">
        <v>10250</v>
      </c>
      <c r="BZ309" s="39">
        <v>8</v>
      </c>
      <c r="FJ309" s="100"/>
      <c r="FK309" s="89"/>
      <c r="FL309" s="89">
        <v>2340</v>
      </c>
      <c r="FM309" s="89">
        <v>465950</v>
      </c>
      <c r="FN309" s="145">
        <f t="shared" si="51"/>
        <v>461.44000000000005</v>
      </c>
      <c r="FO309" s="145">
        <f t="shared" si="52"/>
        <v>212926.87360000005</v>
      </c>
      <c r="FP309" s="89">
        <f t="shared" si="48"/>
        <v>9967.0999999999767</v>
      </c>
      <c r="FQ309" s="89">
        <f t="shared" si="49"/>
        <v>99343082.409999534</v>
      </c>
      <c r="FR309" s="89">
        <f t="shared" si="50"/>
        <v>4599218.6239999896</v>
      </c>
      <c r="FS309" s="89"/>
      <c r="FT309" s="89"/>
      <c r="FU309" s="89"/>
      <c r="FV309" s="139"/>
      <c r="FW309" s="139"/>
      <c r="FX309" s="139"/>
      <c r="FY309" s="139"/>
      <c r="GA309" s="139"/>
      <c r="GB309" s="139"/>
    </row>
    <row r="310" spans="2:184">
      <c r="B310" s="26">
        <v>447500</v>
      </c>
      <c r="C310" s="6">
        <v>3</v>
      </c>
      <c r="D310" s="6">
        <v>1</v>
      </c>
      <c r="E310" s="6">
        <v>1950</v>
      </c>
      <c r="F310" s="6">
        <v>6504</v>
      </c>
      <c r="G310" s="27">
        <v>8</v>
      </c>
      <c r="I310" s="55">
        <v>469000</v>
      </c>
      <c r="J310" s="6">
        <v>4</v>
      </c>
      <c r="K310" s="6">
        <v>2</v>
      </c>
      <c r="L310" s="6">
        <v>3550</v>
      </c>
      <c r="M310" s="6">
        <v>13938</v>
      </c>
      <c r="N310" s="27">
        <v>8</v>
      </c>
      <c r="P310" s="26">
        <v>720000</v>
      </c>
      <c r="Q310" s="57">
        <v>3</v>
      </c>
      <c r="R310" s="6">
        <v>2</v>
      </c>
      <c r="S310" s="6">
        <v>2100</v>
      </c>
      <c r="T310" s="6">
        <v>2200</v>
      </c>
      <c r="U310" s="27">
        <v>7</v>
      </c>
      <c r="W310" s="38">
        <v>370000</v>
      </c>
      <c r="X310" s="34">
        <v>3</v>
      </c>
      <c r="Y310" s="59">
        <v>2</v>
      </c>
      <c r="Z310" s="34">
        <v>1860</v>
      </c>
      <c r="AA310" s="34">
        <v>9100</v>
      </c>
      <c r="AB310" s="39">
        <v>8</v>
      </c>
      <c r="AD310" s="38">
        <v>195000</v>
      </c>
      <c r="AE310" s="34">
        <v>4</v>
      </c>
      <c r="AF310" s="34">
        <v>2</v>
      </c>
      <c r="AG310" s="34">
        <v>2223</v>
      </c>
      <c r="AH310" s="34">
        <v>5780</v>
      </c>
      <c r="AI310" s="62">
        <v>8</v>
      </c>
      <c r="AK310" s="38">
        <v>312000</v>
      </c>
      <c r="AL310" s="34">
        <v>4</v>
      </c>
      <c r="AM310" s="34">
        <v>2</v>
      </c>
      <c r="AN310" s="59">
        <v>1890</v>
      </c>
      <c r="AO310" s="34">
        <v>8362</v>
      </c>
      <c r="AP310" s="39">
        <v>7</v>
      </c>
      <c r="AS310" s="38">
        <v>620000</v>
      </c>
      <c r="AT310" s="34">
        <v>4</v>
      </c>
      <c r="AU310" s="34">
        <v>2</v>
      </c>
      <c r="AV310" s="34">
        <v>2210</v>
      </c>
      <c r="AW310" s="59">
        <v>8101</v>
      </c>
      <c r="AX310" s="39">
        <v>9</v>
      </c>
      <c r="BN310" s="38">
        <v>715000</v>
      </c>
      <c r="BO310" s="34">
        <v>3</v>
      </c>
      <c r="BP310" s="59">
        <v>1</v>
      </c>
      <c r="BQ310" s="34">
        <v>1670</v>
      </c>
      <c r="BR310" s="34">
        <v>5060</v>
      </c>
      <c r="BS310" s="39">
        <v>7</v>
      </c>
      <c r="BU310" s="38">
        <v>715000</v>
      </c>
      <c r="BV310" s="34">
        <v>3</v>
      </c>
      <c r="BW310" s="59">
        <v>1</v>
      </c>
      <c r="BX310" s="34">
        <v>1670</v>
      </c>
      <c r="BY310" s="34">
        <v>5060</v>
      </c>
      <c r="BZ310" s="39">
        <v>7</v>
      </c>
      <c r="FJ310" s="100"/>
      <c r="FK310" s="89"/>
      <c r="FL310" s="89">
        <v>3550</v>
      </c>
      <c r="FM310" s="89">
        <v>469000</v>
      </c>
      <c r="FN310" s="145">
        <f t="shared" si="51"/>
        <v>1671.44</v>
      </c>
      <c r="FO310" s="145">
        <f t="shared" si="52"/>
        <v>2793711.6736000003</v>
      </c>
      <c r="FP310" s="89">
        <f t="shared" si="48"/>
        <v>13017.099999999977</v>
      </c>
      <c r="FQ310" s="89">
        <f t="shared" si="49"/>
        <v>169444892.4099994</v>
      </c>
      <c r="FR310" s="89">
        <f t="shared" si="50"/>
        <v>21757301.623999961</v>
      </c>
      <c r="FS310" s="89"/>
      <c r="FT310" s="89"/>
      <c r="FU310" s="89"/>
      <c r="FV310" s="139"/>
      <c r="FW310" s="139"/>
      <c r="FX310" s="139"/>
      <c r="FY310" s="139"/>
      <c r="GA310" s="139"/>
      <c r="GB310" s="139"/>
    </row>
    <row r="311" spans="2:184">
      <c r="B311" s="26">
        <v>898000</v>
      </c>
      <c r="C311" s="6">
        <v>2</v>
      </c>
      <c r="D311" s="6">
        <v>2</v>
      </c>
      <c r="E311" s="6">
        <v>2470</v>
      </c>
      <c r="F311" s="6">
        <v>7658</v>
      </c>
      <c r="G311" s="27">
        <v>8</v>
      </c>
      <c r="I311" s="55">
        <v>470000</v>
      </c>
      <c r="J311" s="6">
        <v>4</v>
      </c>
      <c r="K311" s="6">
        <v>2</v>
      </c>
      <c r="L311" s="6">
        <v>2310</v>
      </c>
      <c r="M311" s="6">
        <v>7350</v>
      </c>
      <c r="N311" s="27">
        <v>8</v>
      </c>
      <c r="P311" s="26">
        <v>732500</v>
      </c>
      <c r="Q311" s="57">
        <v>3</v>
      </c>
      <c r="R311" s="6">
        <v>2</v>
      </c>
      <c r="S311" s="6">
        <v>2470</v>
      </c>
      <c r="T311" s="6">
        <v>10321</v>
      </c>
      <c r="U311" s="27">
        <v>9</v>
      </c>
      <c r="W311" s="38">
        <v>375000</v>
      </c>
      <c r="X311" s="34">
        <v>3</v>
      </c>
      <c r="Y311" s="59">
        <v>2</v>
      </c>
      <c r="Z311" s="34">
        <v>2120</v>
      </c>
      <c r="AA311" s="34">
        <v>18500</v>
      </c>
      <c r="AB311" s="39">
        <v>8</v>
      </c>
      <c r="AD311" s="38">
        <v>195000</v>
      </c>
      <c r="AE311" s="34">
        <v>3</v>
      </c>
      <c r="AF311" s="34">
        <v>2</v>
      </c>
      <c r="AG311" s="34">
        <v>1890</v>
      </c>
      <c r="AH311" s="34">
        <v>9646</v>
      </c>
      <c r="AI311" s="62">
        <v>8</v>
      </c>
      <c r="AK311" s="38">
        <v>195000</v>
      </c>
      <c r="AL311" s="34">
        <v>3</v>
      </c>
      <c r="AM311" s="34">
        <v>2</v>
      </c>
      <c r="AN311" s="59">
        <v>1890</v>
      </c>
      <c r="AO311" s="34">
        <v>9646</v>
      </c>
      <c r="AP311" s="39">
        <v>8</v>
      </c>
      <c r="AS311" s="38">
        <v>397950</v>
      </c>
      <c r="AT311" s="34">
        <v>4</v>
      </c>
      <c r="AU311" s="34">
        <v>1</v>
      </c>
      <c r="AV311" s="34">
        <v>2360</v>
      </c>
      <c r="AW311" s="59">
        <v>8116</v>
      </c>
      <c r="AX311" s="39">
        <v>7</v>
      </c>
      <c r="BN311" s="38">
        <v>717500</v>
      </c>
      <c r="BO311" s="34">
        <v>3</v>
      </c>
      <c r="BP311" s="59">
        <v>1</v>
      </c>
      <c r="BQ311" s="34">
        <v>2090</v>
      </c>
      <c r="BR311" s="34">
        <v>4000</v>
      </c>
      <c r="BS311" s="39">
        <v>8</v>
      </c>
      <c r="BU311" s="38">
        <v>717500</v>
      </c>
      <c r="BV311" s="34">
        <v>3</v>
      </c>
      <c r="BW311" s="59">
        <v>1</v>
      </c>
      <c r="BX311" s="34">
        <v>2090</v>
      </c>
      <c r="BY311" s="34">
        <v>4000</v>
      </c>
      <c r="BZ311" s="39">
        <v>8</v>
      </c>
      <c r="FJ311" s="100"/>
      <c r="FK311" s="89"/>
      <c r="FL311" s="89">
        <v>2310</v>
      </c>
      <c r="FM311" s="89">
        <v>470000</v>
      </c>
      <c r="FN311" s="145">
        <f t="shared" si="51"/>
        <v>431.44000000000005</v>
      </c>
      <c r="FO311" s="145">
        <f t="shared" si="52"/>
        <v>186140.47360000006</v>
      </c>
      <c r="FP311" s="89">
        <f t="shared" si="48"/>
        <v>14017.099999999977</v>
      </c>
      <c r="FQ311" s="89">
        <f t="shared" si="49"/>
        <v>196479092.40999934</v>
      </c>
      <c r="FR311" s="89">
        <f t="shared" si="50"/>
        <v>6047537.6239999905</v>
      </c>
      <c r="FS311" s="89"/>
      <c r="FT311" s="89"/>
      <c r="FU311" s="89"/>
      <c r="FV311" s="139"/>
      <c r="FW311" s="139"/>
      <c r="FX311" s="139"/>
      <c r="FY311" s="139"/>
      <c r="GA311" s="139"/>
      <c r="GB311" s="139"/>
    </row>
    <row r="312" spans="2:184">
      <c r="B312" s="26">
        <v>655000</v>
      </c>
      <c r="C312" s="6">
        <v>3</v>
      </c>
      <c r="D312" s="6">
        <v>2</v>
      </c>
      <c r="E312" s="6">
        <v>2370</v>
      </c>
      <c r="F312" s="6">
        <v>7916</v>
      </c>
      <c r="G312" s="27">
        <v>9</v>
      </c>
      <c r="I312" s="55">
        <v>470000</v>
      </c>
      <c r="J312" s="6">
        <v>4</v>
      </c>
      <c r="K312" s="6">
        <v>2</v>
      </c>
      <c r="L312" s="6">
        <v>1500</v>
      </c>
      <c r="M312" s="6">
        <v>3659</v>
      </c>
      <c r="N312" s="27">
        <v>7</v>
      </c>
      <c r="P312" s="26">
        <v>733000</v>
      </c>
      <c r="Q312" s="57">
        <v>3</v>
      </c>
      <c r="R312" s="6">
        <v>2</v>
      </c>
      <c r="S312" s="6">
        <v>2160</v>
      </c>
      <c r="T312" s="6">
        <v>9888</v>
      </c>
      <c r="U312" s="27">
        <v>9</v>
      </c>
      <c r="W312" s="38">
        <v>375000</v>
      </c>
      <c r="X312" s="34">
        <v>4</v>
      </c>
      <c r="Y312" s="59">
        <v>2</v>
      </c>
      <c r="Z312" s="34">
        <v>1240</v>
      </c>
      <c r="AA312" s="34">
        <v>3000</v>
      </c>
      <c r="AB312" s="39">
        <v>7</v>
      </c>
      <c r="AD312" s="38">
        <v>325000</v>
      </c>
      <c r="AE312" s="34">
        <v>4</v>
      </c>
      <c r="AF312" s="34">
        <v>2</v>
      </c>
      <c r="AG312" s="34">
        <v>2110</v>
      </c>
      <c r="AH312" s="34">
        <v>6838</v>
      </c>
      <c r="AI312" s="62">
        <v>8</v>
      </c>
      <c r="AK312" s="38">
        <v>437000</v>
      </c>
      <c r="AL312" s="34">
        <v>4</v>
      </c>
      <c r="AM312" s="34">
        <v>2</v>
      </c>
      <c r="AN312" s="59">
        <v>1890</v>
      </c>
      <c r="AO312" s="34">
        <v>8505</v>
      </c>
      <c r="AP312" s="39">
        <v>8</v>
      </c>
      <c r="AS312" s="38">
        <v>199000</v>
      </c>
      <c r="AT312" s="34">
        <v>4</v>
      </c>
      <c r="AU312" s="34">
        <v>2</v>
      </c>
      <c r="AV312" s="34">
        <v>2030</v>
      </c>
      <c r="AW312" s="59">
        <v>8120</v>
      </c>
      <c r="AX312" s="39">
        <v>7</v>
      </c>
      <c r="BN312" s="38">
        <v>799000</v>
      </c>
      <c r="BO312" s="34">
        <v>4</v>
      </c>
      <c r="BP312" s="59">
        <v>1</v>
      </c>
      <c r="BQ312" s="34">
        <v>1810</v>
      </c>
      <c r="BR312" s="34">
        <v>6583</v>
      </c>
      <c r="BS312" s="39">
        <v>7</v>
      </c>
      <c r="BU312" s="38">
        <v>799000</v>
      </c>
      <c r="BV312" s="34">
        <v>4</v>
      </c>
      <c r="BW312" s="59">
        <v>1</v>
      </c>
      <c r="BX312" s="34">
        <v>1810</v>
      </c>
      <c r="BY312" s="34">
        <v>6583</v>
      </c>
      <c r="BZ312" s="39">
        <v>7</v>
      </c>
      <c r="FJ312" s="100"/>
      <c r="FK312" s="89"/>
      <c r="FL312" s="89">
        <v>1500</v>
      </c>
      <c r="FM312" s="89">
        <v>470000</v>
      </c>
      <c r="FN312" s="145">
        <f t="shared" si="51"/>
        <v>-378.55999999999995</v>
      </c>
      <c r="FO312" s="145">
        <f t="shared" si="52"/>
        <v>143307.67359999995</v>
      </c>
      <c r="FP312" s="89">
        <f t="shared" si="48"/>
        <v>14017.099999999977</v>
      </c>
      <c r="FQ312" s="89">
        <f t="shared" si="49"/>
        <v>196479092.40999934</v>
      </c>
      <c r="FR312" s="89">
        <f t="shared" si="50"/>
        <v>-5306313.3759999909</v>
      </c>
      <c r="FS312" s="89"/>
      <c r="FT312" s="89"/>
      <c r="FU312" s="89"/>
      <c r="FV312" s="139"/>
      <c r="FW312" s="139"/>
      <c r="FX312" s="139"/>
      <c r="FY312" s="139"/>
      <c r="GA312" s="139"/>
      <c r="GB312" s="139"/>
    </row>
    <row r="313" spans="2:184">
      <c r="B313" s="26">
        <v>295000</v>
      </c>
      <c r="C313" s="6">
        <v>4</v>
      </c>
      <c r="D313" s="6">
        <v>2</v>
      </c>
      <c r="E313" s="6">
        <v>1677</v>
      </c>
      <c r="F313" s="6">
        <v>7209</v>
      </c>
      <c r="G313" s="27">
        <v>7</v>
      </c>
      <c r="I313" s="55">
        <v>475000</v>
      </c>
      <c r="J313" s="6">
        <v>2</v>
      </c>
      <c r="K313" s="6">
        <v>2</v>
      </c>
      <c r="L313" s="6">
        <v>1440</v>
      </c>
      <c r="M313" s="6">
        <v>3720</v>
      </c>
      <c r="N313" s="27">
        <v>7</v>
      </c>
      <c r="P313" s="26">
        <v>750000</v>
      </c>
      <c r="Q313" s="57">
        <v>3</v>
      </c>
      <c r="R313" s="6">
        <v>2</v>
      </c>
      <c r="S313" s="6">
        <v>1760</v>
      </c>
      <c r="T313" s="6">
        <v>5488</v>
      </c>
      <c r="U313" s="27">
        <v>7</v>
      </c>
      <c r="W313" s="38">
        <v>375000</v>
      </c>
      <c r="X313" s="34">
        <v>4</v>
      </c>
      <c r="Y313" s="59">
        <v>2</v>
      </c>
      <c r="Z313" s="34">
        <v>2800</v>
      </c>
      <c r="AA313" s="34">
        <v>5000</v>
      </c>
      <c r="AB313" s="39">
        <v>9</v>
      </c>
      <c r="AD313" s="38">
        <v>325000</v>
      </c>
      <c r="AE313" s="34">
        <v>4</v>
      </c>
      <c r="AF313" s="34">
        <v>2</v>
      </c>
      <c r="AG313" s="34">
        <v>2240</v>
      </c>
      <c r="AH313" s="34">
        <v>5105</v>
      </c>
      <c r="AI313" s="62">
        <v>8</v>
      </c>
      <c r="AK313" s="38">
        <v>425000</v>
      </c>
      <c r="AL313" s="34">
        <v>4</v>
      </c>
      <c r="AM313" s="34">
        <v>2</v>
      </c>
      <c r="AN313" s="59">
        <v>1900</v>
      </c>
      <c r="AO313" s="34">
        <v>2766</v>
      </c>
      <c r="AP313" s="39">
        <v>8</v>
      </c>
      <c r="AS313" s="38">
        <v>285000</v>
      </c>
      <c r="AT313" s="34">
        <v>4</v>
      </c>
      <c r="AU313" s="34">
        <v>1</v>
      </c>
      <c r="AV313" s="34">
        <v>2130</v>
      </c>
      <c r="AW313" s="59">
        <v>8151</v>
      </c>
      <c r="AX313" s="39">
        <v>7</v>
      </c>
      <c r="BN313" s="38">
        <v>815000</v>
      </c>
      <c r="BO313" s="34">
        <v>3</v>
      </c>
      <c r="BP313" s="59">
        <v>1</v>
      </c>
      <c r="BQ313" s="34">
        <v>1940</v>
      </c>
      <c r="BR313" s="34">
        <v>3570</v>
      </c>
      <c r="BS313" s="39">
        <v>8</v>
      </c>
      <c r="BU313" s="38">
        <v>815000</v>
      </c>
      <c r="BV313" s="34">
        <v>3</v>
      </c>
      <c r="BW313" s="59">
        <v>1</v>
      </c>
      <c r="BX313" s="34">
        <v>1940</v>
      </c>
      <c r="BY313" s="34">
        <v>3570</v>
      </c>
      <c r="BZ313" s="39">
        <v>8</v>
      </c>
      <c r="FJ313" s="100"/>
      <c r="FK313" s="89"/>
      <c r="FL313" s="89">
        <v>1440</v>
      </c>
      <c r="FM313" s="89">
        <v>475000</v>
      </c>
      <c r="FN313" s="145">
        <f t="shared" si="51"/>
        <v>-438.55999999999995</v>
      </c>
      <c r="FO313" s="145">
        <f t="shared" si="52"/>
        <v>192334.87359999996</v>
      </c>
      <c r="FP313" s="89">
        <f t="shared" si="48"/>
        <v>19017.099999999977</v>
      </c>
      <c r="FQ313" s="89">
        <f t="shared" si="49"/>
        <v>361650092.40999913</v>
      </c>
      <c r="FR313" s="89">
        <f t="shared" si="50"/>
        <v>-8340139.375999989</v>
      </c>
      <c r="FS313" s="89"/>
      <c r="FT313" s="89"/>
      <c r="FU313" s="89"/>
      <c r="FV313" s="139"/>
      <c r="FW313" s="139"/>
      <c r="FX313" s="139"/>
      <c r="FY313" s="139"/>
      <c r="GA313" s="139"/>
      <c r="GB313" s="139"/>
    </row>
    <row r="314" spans="2:184">
      <c r="B314" s="26">
        <v>333000</v>
      </c>
      <c r="C314" s="6">
        <v>4</v>
      </c>
      <c r="D314" s="6">
        <v>2</v>
      </c>
      <c r="E314" s="6">
        <v>2100</v>
      </c>
      <c r="F314" s="6">
        <v>7366</v>
      </c>
      <c r="G314" s="27">
        <v>8</v>
      </c>
      <c r="I314" s="55">
        <v>475000</v>
      </c>
      <c r="J314" s="6">
        <v>3</v>
      </c>
      <c r="K314" s="6">
        <v>2</v>
      </c>
      <c r="L314" s="6">
        <v>2370</v>
      </c>
      <c r="M314" s="6">
        <v>3239</v>
      </c>
      <c r="N314" s="27">
        <v>8</v>
      </c>
      <c r="P314" s="26">
        <v>752888</v>
      </c>
      <c r="Q314" s="57">
        <v>3</v>
      </c>
      <c r="R314" s="6">
        <v>2</v>
      </c>
      <c r="S314" s="6">
        <v>2420</v>
      </c>
      <c r="T314" s="6">
        <v>9000</v>
      </c>
      <c r="U314" s="27">
        <v>9</v>
      </c>
      <c r="W314" s="38">
        <v>376000</v>
      </c>
      <c r="X314" s="34">
        <v>3</v>
      </c>
      <c r="Y314" s="59">
        <v>2</v>
      </c>
      <c r="Z314" s="34">
        <v>1540</v>
      </c>
      <c r="AA314" s="34">
        <v>1827</v>
      </c>
      <c r="AB314" s="39">
        <v>8</v>
      </c>
      <c r="AD314" s="38">
        <v>327500</v>
      </c>
      <c r="AE314" s="34">
        <v>3</v>
      </c>
      <c r="AF314" s="34">
        <v>2</v>
      </c>
      <c r="AG314" s="34">
        <v>1770</v>
      </c>
      <c r="AH314" s="34">
        <v>8755</v>
      </c>
      <c r="AI314" s="62">
        <v>8</v>
      </c>
      <c r="AK314" s="38">
        <v>512500</v>
      </c>
      <c r="AL314" s="34">
        <v>3</v>
      </c>
      <c r="AM314" s="34">
        <v>2</v>
      </c>
      <c r="AN314" s="59">
        <v>1900</v>
      </c>
      <c r="AO314" s="34">
        <v>7604</v>
      </c>
      <c r="AP314" s="39">
        <v>8</v>
      </c>
      <c r="AS314" s="38">
        <v>267000</v>
      </c>
      <c r="AT314" s="34">
        <v>3</v>
      </c>
      <c r="AU314" s="34">
        <v>1</v>
      </c>
      <c r="AV314" s="34">
        <v>1090</v>
      </c>
      <c r="AW314" s="59">
        <v>8160</v>
      </c>
      <c r="AX314" s="39">
        <v>7</v>
      </c>
      <c r="BN314" s="38">
        <v>895000</v>
      </c>
      <c r="BO314" s="34">
        <v>4</v>
      </c>
      <c r="BP314" s="59">
        <v>1</v>
      </c>
      <c r="BQ314" s="34">
        <v>3390</v>
      </c>
      <c r="BR314" s="34">
        <v>6200</v>
      </c>
      <c r="BS314" s="39">
        <v>8</v>
      </c>
      <c r="BU314" s="38">
        <v>895000</v>
      </c>
      <c r="BV314" s="34">
        <v>4</v>
      </c>
      <c r="BW314" s="59">
        <v>1</v>
      </c>
      <c r="BX314" s="34">
        <v>3390</v>
      </c>
      <c r="BY314" s="34">
        <v>6200</v>
      </c>
      <c r="BZ314" s="39">
        <v>8</v>
      </c>
      <c r="FJ314" s="100"/>
      <c r="FK314" s="89"/>
      <c r="FL314" s="89">
        <v>2370</v>
      </c>
      <c r="FM314" s="89">
        <v>475000</v>
      </c>
      <c r="FN314" s="145">
        <f t="shared" si="51"/>
        <v>491.44000000000005</v>
      </c>
      <c r="FO314" s="145">
        <f t="shared" si="52"/>
        <v>241513.27360000004</v>
      </c>
      <c r="FP314" s="89">
        <f t="shared" si="48"/>
        <v>19017.099999999977</v>
      </c>
      <c r="FQ314" s="89">
        <f t="shared" si="49"/>
        <v>361650092.40999913</v>
      </c>
      <c r="FR314" s="89">
        <f t="shared" si="50"/>
        <v>9345763.6239999905</v>
      </c>
      <c r="FS314" s="89"/>
      <c r="FT314" s="89"/>
      <c r="FU314" s="89"/>
      <c r="FV314" s="139"/>
      <c r="FW314" s="139"/>
      <c r="FX314" s="139"/>
      <c r="FY314" s="139"/>
      <c r="GA314" s="139"/>
      <c r="GB314" s="139"/>
    </row>
    <row r="315" spans="2:184">
      <c r="B315" s="26">
        <v>766000</v>
      </c>
      <c r="C315" s="6">
        <v>3</v>
      </c>
      <c r="D315" s="6">
        <v>2</v>
      </c>
      <c r="E315" s="6">
        <v>2270</v>
      </c>
      <c r="F315" s="6">
        <v>9822</v>
      </c>
      <c r="G315" s="27">
        <v>9</v>
      </c>
      <c r="I315" s="55">
        <v>475000</v>
      </c>
      <c r="J315" s="6">
        <v>3</v>
      </c>
      <c r="K315" s="6">
        <v>1</v>
      </c>
      <c r="L315" s="6">
        <v>1550</v>
      </c>
      <c r="M315" s="6">
        <v>4054</v>
      </c>
      <c r="N315" s="27">
        <v>7</v>
      </c>
      <c r="P315" s="26">
        <v>759950</v>
      </c>
      <c r="Q315" s="57">
        <v>3</v>
      </c>
      <c r="R315" s="6">
        <v>2</v>
      </c>
      <c r="S315" s="6">
        <v>3100</v>
      </c>
      <c r="T315" s="6">
        <v>23790</v>
      </c>
      <c r="U315" s="27">
        <v>9</v>
      </c>
      <c r="W315" s="38">
        <v>379260</v>
      </c>
      <c r="X315" s="34">
        <v>3</v>
      </c>
      <c r="Y315" s="59">
        <v>2</v>
      </c>
      <c r="Z315" s="34">
        <v>1730</v>
      </c>
      <c r="AA315" s="34">
        <v>7202</v>
      </c>
      <c r="AB315" s="39">
        <v>7</v>
      </c>
      <c r="AD315" s="38">
        <v>329950</v>
      </c>
      <c r="AE315" s="34">
        <v>4</v>
      </c>
      <c r="AF315" s="34">
        <v>1</v>
      </c>
      <c r="AG315" s="34">
        <v>1740</v>
      </c>
      <c r="AH315" s="34">
        <v>7208</v>
      </c>
      <c r="AI315" s="62">
        <v>8</v>
      </c>
      <c r="AK315" s="38">
        <v>240000</v>
      </c>
      <c r="AL315" s="34">
        <v>4</v>
      </c>
      <c r="AM315" s="34">
        <v>1</v>
      </c>
      <c r="AN315" s="59">
        <v>1910</v>
      </c>
      <c r="AO315" s="34">
        <v>16320</v>
      </c>
      <c r="AP315" s="39">
        <v>6</v>
      </c>
      <c r="AS315" s="38">
        <v>394950</v>
      </c>
      <c r="AT315" s="34">
        <v>3</v>
      </c>
      <c r="AU315" s="34">
        <v>2</v>
      </c>
      <c r="AV315" s="34">
        <v>2050</v>
      </c>
      <c r="AW315" s="59">
        <v>8172</v>
      </c>
      <c r="AX315" s="39">
        <v>8</v>
      </c>
      <c r="BN315" s="38">
        <v>900000</v>
      </c>
      <c r="BO315" s="34">
        <v>3</v>
      </c>
      <c r="BP315" s="59">
        <v>1</v>
      </c>
      <c r="BQ315" s="34">
        <v>2160</v>
      </c>
      <c r="BR315" s="34">
        <v>2260</v>
      </c>
      <c r="BS315" s="39">
        <v>8</v>
      </c>
      <c r="BU315" s="38">
        <v>900000</v>
      </c>
      <c r="BV315" s="34">
        <v>3</v>
      </c>
      <c r="BW315" s="59">
        <v>1</v>
      </c>
      <c r="BX315" s="34">
        <v>2160</v>
      </c>
      <c r="BY315" s="34">
        <v>2260</v>
      </c>
      <c r="BZ315" s="39">
        <v>8</v>
      </c>
      <c r="FJ315" s="100"/>
      <c r="FK315" s="89"/>
      <c r="FL315" s="89">
        <v>1550</v>
      </c>
      <c r="FM315" s="89">
        <v>475000</v>
      </c>
      <c r="FN315" s="145">
        <f t="shared" si="51"/>
        <v>-328.55999999999995</v>
      </c>
      <c r="FO315" s="145">
        <f t="shared" si="52"/>
        <v>107951.67359999997</v>
      </c>
      <c r="FP315" s="89">
        <f t="shared" si="48"/>
        <v>19017.099999999977</v>
      </c>
      <c r="FQ315" s="89">
        <f t="shared" si="49"/>
        <v>361650092.40999913</v>
      </c>
      <c r="FR315" s="89">
        <f t="shared" si="50"/>
        <v>-6248258.3759999909</v>
      </c>
      <c r="FS315" s="89"/>
      <c r="FT315" s="89"/>
      <c r="FU315" s="89"/>
      <c r="FV315" s="139"/>
      <c r="FW315" s="139"/>
      <c r="FX315" s="139"/>
      <c r="FY315" s="139"/>
      <c r="GA315" s="139"/>
      <c r="GB315" s="139"/>
    </row>
    <row r="316" spans="2:184">
      <c r="B316" s="26">
        <v>322500</v>
      </c>
      <c r="C316" s="6">
        <v>2</v>
      </c>
      <c r="D316" s="6">
        <v>1</v>
      </c>
      <c r="E316" s="6">
        <v>1130</v>
      </c>
      <c r="F316" s="6">
        <v>8184</v>
      </c>
      <c r="G316" s="27">
        <v>6</v>
      </c>
      <c r="I316" s="55">
        <v>475000</v>
      </c>
      <c r="J316" s="6">
        <v>4</v>
      </c>
      <c r="K316" s="6">
        <v>2</v>
      </c>
      <c r="L316" s="6">
        <v>2040</v>
      </c>
      <c r="M316" s="6">
        <v>7260</v>
      </c>
      <c r="N316" s="27">
        <v>7</v>
      </c>
      <c r="P316" s="26">
        <v>763000</v>
      </c>
      <c r="Q316" s="57">
        <v>3</v>
      </c>
      <c r="R316" s="6">
        <v>2</v>
      </c>
      <c r="S316" s="6">
        <v>1360</v>
      </c>
      <c r="T316" s="6">
        <v>8752</v>
      </c>
      <c r="U316" s="27">
        <v>6</v>
      </c>
      <c r="W316" s="38">
        <v>379500</v>
      </c>
      <c r="X316" s="34">
        <v>3</v>
      </c>
      <c r="Y316" s="59">
        <v>2</v>
      </c>
      <c r="Z316" s="34">
        <v>2070</v>
      </c>
      <c r="AA316" s="34">
        <v>14196</v>
      </c>
      <c r="AB316" s="39">
        <v>7</v>
      </c>
      <c r="AD316" s="38">
        <v>333000</v>
      </c>
      <c r="AE316" s="34">
        <v>4</v>
      </c>
      <c r="AF316" s="34">
        <v>2</v>
      </c>
      <c r="AG316" s="34">
        <v>2100</v>
      </c>
      <c r="AH316" s="34">
        <v>7366</v>
      </c>
      <c r="AI316" s="62">
        <v>8</v>
      </c>
      <c r="AK316" s="38">
        <v>260000</v>
      </c>
      <c r="AL316" s="34">
        <v>3</v>
      </c>
      <c r="AM316" s="34">
        <v>2</v>
      </c>
      <c r="AN316" s="59">
        <v>1920</v>
      </c>
      <c r="AO316" s="34">
        <v>7415</v>
      </c>
      <c r="AP316" s="39">
        <v>7</v>
      </c>
      <c r="AS316" s="38">
        <v>352500</v>
      </c>
      <c r="AT316" s="34">
        <v>3</v>
      </c>
      <c r="AU316" s="34">
        <v>1</v>
      </c>
      <c r="AV316" s="34">
        <v>1170</v>
      </c>
      <c r="AW316" s="59">
        <v>8182</v>
      </c>
      <c r="AX316" s="39">
        <v>7</v>
      </c>
      <c r="BN316" s="38">
        <v>910000</v>
      </c>
      <c r="BO316" s="34">
        <v>4</v>
      </c>
      <c r="BP316" s="59">
        <v>1</v>
      </c>
      <c r="BQ316" s="34">
        <v>2890</v>
      </c>
      <c r="BR316" s="34">
        <v>9000</v>
      </c>
      <c r="BS316" s="39">
        <v>8</v>
      </c>
      <c r="BU316" s="38">
        <v>910000</v>
      </c>
      <c r="BV316" s="34">
        <v>4</v>
      </c>
      <c r="BW316" s="59">
        <v>1</v>
      </c>
      <c r="BX316" s="34">
        <v>2890</v>
      </c>
      <c r="BY316" s="34">
        <v>9000</v>
      </c>
      <c r="BZ316" s="39">
        <v>8</v>
      </c>
      <c r="FJ316" s="100"/>
      <c r="FK316" s="89"/>
      <c r="FL316" s="89">
        <v>2040</v>
      </c>
      <c r="FM316" s="89">
        <v>475000</v>
      </c>
      <c r="FN316" s="145">
        <f t="shared" si="51"/>
        <v>161.44000000000005</v>
      </c>
      <c r="FO316" s="145">
        <f t="shared" si="52"/>
        <v>26062.873600000017</v>
      </c>
      <c r="FP316" s="89">
        <f t="shared" si="48"/>
        <v>19017.099999999977</v>
      </c>
      <c r="FQ316" s="89">
        <f t="shared" si="49"/>
        <v>361650092.40999913</v>
      </c>
      <c r="FR316" s="89">
        <f t="shared" si="50"/>
        <v>3070120.6239999975</v>
      </c>
      <c r="FS316" s="89"/>
      <c r="FT316" s="89"/>
      <c r="FU316" s="89"/>
      <c r="FV316" s="139"/>
      <c r="FW316" s="139"/>
      <c r="FX316" s="139"/>
      <c r="FY316" s="139"/>
      <c r="GA316" s="139"/>
      <c r="GB316" s="139"/>
    </row>
    <row r="317" spans="2:184">
      <c r="B317" s="26">
        <v>280000</v>
      </c>
      <c r="C317" s="6">
        <v>3</v>
      </c>
      <c r="D317" s="6">
        <v>1</v>
      </c>
      <c r="E317" s="6">
        <v>1770</v>
      </c>
      <c r="F317" s="6">
        <v>8240</v>
      </c>
      <c r="G317" s="27">
        <v>7</v>
      </c>
      <c r="I317" s="55">
        <v>475580</v>
      </c>
      <c r="J317" s="6">
        <v>3</v>
      </c>
      <c r="K317" s="6">
        <v>1</v>
      </c>
      <c r="L317" s="6">
        <v>1520</v>
      </c>
      <c r="M317" s="6">
        <v>11085</v>
      </c>
      <c r="N317" s="27">
        <v>8</v>
      </c>
      <c r="P317" s="26">
        <v>765000</v>
      </c>
      <c r="Q317" s="57">
        <v>3</v>
      </c>
      <c r="R317" s="6">
        <v>3</v>
      </c>
      <c r="S317" s="6">
        <v>3190</v>
      </c>
      <c r="T317" s="6">
        <v>5283</v>
      </c>
      <c r="U317" s="27">
        <v>9</v>
      </c>
      <c r="W317" s="38">
        <v>379500</v>
      </c>
      <c r="X317" s="34">
        <v>4</v>
      </c>
      <c r="Y317" s="59">
        <v>2</v>
      </c>
      <c r="Z317" s="34">
        <v>2120</v>
      </c>
      <c r="AA317" s="34">
        <v>53578</v>
      </c>
      <c r="AB317" s="39">
        <v>7</v>
      </c>
      <c r="AD317" s="38">
        <v>337000</v>
      </c>
      <c r="AE317" s="34">
        <v>3</v>
      </c>
      <c r="AF317" s="34">
        <v>2</v>
      </c>
      <c r="AG317" s="34">
        <v>1460</v>
      </c>
      <c r="AH317" s="34">
        <v>941</v>
      </c>
      <c r="AI317" s="62">
        <v>8</v>
      </c>
      <c r="AK317" s="38">
        <v>480000</v>
      </c>
      <c r="AL317" s="34">
        <v>4</v>
      </c>
      <c r="AM317" s="34">
        <v>1</v>
      </c>
      <c r="AN317" s="59">
        <v>1920</v>
      </c>
      <c r="AO317" s="34">
        <v>9380</v>
      </c>
      <c r="AP317" s="39">
        <v>7</v>
      </c>
      <c r="AS317" s="38">
        <v>322500</v>
      </c>
      <c r="AT317" s="34">
        <v>2</v>
      </c>
      <c r="AU317" s="34">
        <v>1</v>
      </c>
      <c r="AV317" s="34">
        <v>1130</v>
      </c>
      <c r="AW317" s="59">
        <v>8184</v>
      </c>
      <c r="AX317" s="39">
        <v>6</v>
      </c>
      <c r="BN317" s="38">
        <v>913000</v>
      </c>
      <c r="BO317" s="34">
        <v>3</v>
      </c>
      <c r="BP317" s="59">
        <v>1</v>
      </c>
      <c r="BQ317" s="34">
        <v>2170</v>
      </c>
      <c r="BR317" s="34">
        <v>4000</v>
      </c>
      <c r="BS317" s="39">
        <v>7</v>
      </c>
      <c r="BU317" s="38">
        <v>913000</v>
      </c>
      <c r="BV317" s="34">
        <v>3</v>
      </c>
      <c r="BW317" s="59">
        <v>1</v>
      </c>
      <c r="BX317" s="34">
        <v>2170</v>
      </c>
      <c r="BY317" s="34">
        <v>4000</v>
      </c>
      <c r="BZ317" s="39">
        <v>7</v>
      </c>
      <c r="FJ317" s="100"/>
      <c r="FK317" s="89"/>
      <c r="FL317" s="89">
        <v>1520</v>
      </c>
      <c r="FM317" s="89">
        <v>475580</v>
      </c>
      <c r="FN317" s="145">
        <f t="shared" si="51"/>
        <v>-358.55999999999995</v>
      </c>
      <c r="FO317" s="145">
        <f t="shared" si="52"/>
        <v>128565.27359999996</v>
      </c>
      <c r="FP317" s="89">
        <f t="shared" si="48"/>
        <v>19597.099999999977</v>
      </c>
      <c r="FQ317" s="89">
        <f t="shared" si="49"/>
        <v>384046328.40999907</v>
      </c>
      <c r="FR317" s="89">
        <f t="shared" si="50"/>
        <v>-7026736.1759999907</v>
      </c>
      <c r="FS317" s="89"/>
      <c r="FT317" s="89"/>
      <c r="FU317" s="89"/>
      <c r="FV317" s="139"/>
      <c r="FW317" s="139"/>
      <c r="FX317" s="139"/>
      <c r="FY317" s="139"/>
      <c r="GA317" s="139"/>
      <c r="GB317" s="139"/>
    </row>
    <row r="318" spans="2:184">
      <c r="B318" s="26">
        <v>670000</v>
      </c>
      <c r="C318" s="6">
        <v>3</v>
      </c>
      <c r="D318" s="6">
        <v>2</v>
      </c>
      <c r="E318" s="6">
        <v>2570</v>
      </c>
      <c r="F318" s="6">
        <v>10078</v>
      </c>
      <c r="G318" s="27">
        <v>8</v>
      </c>
      <c r="I318" s="55">
        <v>479000</v>
      </c>
      <c r="J318" s="6">
        <v>4</v>
      </c>
      <c r="K318" s="6">
        <v>2</v>
      </c>
      <c r="L318" s="6">
        <v>2370</v>
      </c>
      <c r="M318" s="6">
        <v>30378</v>
      </c>
      <c r="N318" s="27">
        <v>8</v>
      </c>
      <c r="P318" s="26">
        <v>766000</v>
      </c>
      <c r="Q318" s="57">
        <v>3</v>
      </c>
      <c r="R318" s="6">
        <v>2</v>
      </c>
      <c r="S318" s="6">
        <v>2270</v>
      </c>
      <c r="T318" s="6">
        <v>9822</v>
      </c>
      <c r="U318" s="27">
        <v>9</v>
      </c>
      <c r="W318" s="38">
        <v>379900</v>
      </c>
      <c r="X318" s="34">
        <v>3</v>
      </c>
      <c r="Y318" s="59">
        <v>2</v>
      </c>
      <c r="Z318" s="34">
        <v>1800</v>
      </c>
      <c r="AA318" s="34">
        <v>2791</v>
      </c>
      <c r="AB318" s="39">
        <v>8</v>
      </c>
      <c r="AD318" s="38">
        <v>339950</v>
      </c>
      <c r="AE318" s="34">
        <v>3</v>
      </c>
      <c r="AF318" s="34">
        <v>2</v>
      </c>
      <c r="AG318" s="34">
        <v>2390</v>
      </c>
      <c r="AH318" s="34">
        <v>34041</v>
      </c>
      <c r="AI318" s="62">
        <v>8</v>
      </c>
      <c r="AK318" s="38">
        <v>667500</v>
      </c>
      <c r="AL318" s="34">
        <v>4</v>
      </c>
      <c r="AM318" s="34">
        <v>3</v>
      </c>
      <c r="AN318" s="59">
        <v>1920</v>
      </c>
      <c r="AO318" s="34">
        <v>4000</v>
      </c>
      <c r="AP318" s="39">
        <v>8</v>
      </c>
      <c r="AS318" s="38">
        <v>280000</v>
      </c>
      <c r="AT318" s="34">
        <v>3</v>
      </c>
      <c r="AU318" s="34">
        <v>1</v>
      </c>
      <c r="AV318" s="34">
        <v>1770</v>
      </c>
      <c r="AW318" s="59">
        <v>8240</v>
      </c>
      <c r="AX318" s="39">
        <v>7</v>
      </c>
      <c r="BN318" s="38">
        <v>158000</v>
      </c>
      <c r="BO318" s="34">
        <v>3</v>
      </c>
      <c r="BP318" s="59">
        <v>2</v>
      </c>
      <c r="BQ318" s="34">
        <v>1090</v>
      </c>
      <c r="BR318" s="34">
        <v>6090</v>
      </c>
      <c r="BS318" s="39">
        <v>7</v>
      </c>
      <c r="BU318" s="38">
        <v>158000</v>
      </c>
      <c r="BV318" s="34">
        <v>3</v>
      </c>
      <c r="BW318" s="59">
        <v>2</v>
      </c>
      <c r="BX318" s="34">
        <v>1090</v>
      </c>
      <c r="BY318" s="34">
        <v>6090</v>
      </c>
      <c r="BZ318" s="39">
        <v>7</v>
      </c>
      <c r="FJ318" s="100"/>
      <c r="FK318" s="89"/>
      <c r="FL318" s="89">
        <v>2370</v>
      </c>
      <c r="FM318" s="89">
        <v>479000</v>
      </c>
      <c r="FN318" s="145">
        <f t="shared" si="51"/>
        <v>491.44000000000005</v>
      </c>
      <c r="FO318" s="145">
        <f t="shared" si="52"/>
        <v>241513.27360000004</v>
      </c>
      <c r="FP318" s="89">
        <f t="shared" si="48"/>
        <v>23017.099999999977</v>
      </c>
      <c r="FQ318" s="89">
        <f t="shared" si="49"/>
        <v>529786892.40999895</v>
      </c>
      <c r="FR318" s="89">
        <f t="shared" si="50"/>
        <v>11311523.623999991</v>
      </c>
      <c r="FS318" s="89"/>
      <c r="FT318" s="89"/>
      <c r="FU318" s="89"/>
      <c r="FV318" s="139"/>
      <c r="FW318" s="139"/>
      <c r="FX318" s="139"/>
      <c r="FY318" s="139"/>
      <c r="GA318" s="139"/>
      <c r="GB318" s="139"/>
    </row>
    <row r="319" spans="2:184">
      <c r="B319" s="26">
        <v>765000</v>
      </c>
      <c r="C319" s="6">
        <v>4</v>
      </c>
      <c r="D319" s="6">
        <v>2</v>
      </c>
      <c r="E319" s="6">
        <v>2660</v>
      </c>
      <c r="F319" s="6">
        <v>4500</v>
      </c>
      <c r="G319" s="27">
        <v>8</v>
      </c>
      <c r="I319" s="55">
        <v>480000</v>
      </c>
      <c r="J319" s="6">
        <v>4</v>
      </c>
      <c r="K319" s="6">
        <v>1</v>
      </c>
      <c r="L319" s="6">
        <v>1920</v>
      </c>
      <c r="M319" s="6">
        <v>9380</v>
      </c>
      <c r="N319" s="27">
        <v>7</v>
      </c>
      <c r="P319" s="26">
        <v>780000</v>
      </c>
      <c r="Q319" s="57">
        <v>3</v>
      </c>
      <c r="R319" s="6">
        <v>2</v>
      </c>
      <c r="S319" s="6">
        <v>2206</v>
      </c>
      <c r="T319" s="6">
        <v>82031</v>
      </c>
      <c r="U319" s="27">
        <v>6</v>
      </c>
      <c r="W319" s="38">
        <v>379950</v>
      </c>
      <c r="X319" s="34">
        <v>4</v>
      </c>
      <c r="Y319" s="59">
        <v>2</v>
      </c>
      <c r="Z319" s="34">
        <v>2580</v>
      </c>
      <c r="AA319" s="34">
        <v>4818</v>
      </c>
      <c r="AB319" s="39">
        <v>8</v>
      </c>
      <c r="AD319" s="38">
        <v>340000</v>
      </c>
      <c r="AE319" s="34">
        <v>3</v>
      </c>
      <c r="AF319" s="34">
        <v>2</v>
      </c>
      <c r="AG319" s="34">
        <v>1240</v>
      </c>
      <c r="AH319" s="34">
        <v>1115</v>
      </c>
      <c r="AI319" s="62">
        <v>8</v>
      </c>
      <c r="AK319" s="38">
        <v>342000</v>
      </c>
      <c r="AL319" s="34">
        <v>3</v>
      </c>
      <c r="AM319" s="34">
        <v>2</v>
      </c>
      <c r="AN319" s="59">
        <v>1930</v>
      </c>
      <c r="AO319" s="34">
        <v>11947</v>
      </c>
      <c r="AP319" s="39">
        <v>8</v>
      </c>
      <c r="AS319" s="38">
        <v>239950</v>
      </c>
      <c r="AT319" s="34">
        <v>3</v>
      </c>
      <c r="AU319" s="34">
        <v>2</v>
      </c>
      <c r="AV319" s="34">
        <v>1560</v>
      </c>
      <c r="AW319" s="59">
        <v>8280</v>
      </c>
      <c r="AX319" s="39">
        <v>7</v>
      </c>
      <c r="BN319" s="38">
        <v>174500</v>
      </c>
      <c r="BO319" s="34">
        <v>2</v>
      </c>
      <c r="BP319" s="59">
        <v>2</v>
      </c>
      <c r="BQ319" s="34">
        <v>1240</v>
      </c>
      <c r="BR319" s="34">
        <v>2689</v>
      </c>
      <c r="BS319" s="39">
        <v>7</v>
      </c>
      <c r="BU319" s="38">
        <v>174500</v>
      </c>
      <c r="BV319" s="34">
        <v>2</v>
      </c>
      <c r="BW319" s="59">
        <v>2</v>
      </c>
      <c r="BX319" s="34">
        <v>1240</v>
      </c>
      <c r="BY319" s="34">
        <v>2689</v>
      </c>
      <c r="BZ319" s="39">
        <v>7</v>
      </c>
      <c r="FJ319" s="100"/>
      <c r="FK319" s="89"/>
      <c r="FL319" s="89">
        <v>1920</v>
      </c>
      <c r="FM319" s="89">
        <v>480000</v>
      </c>
      <c r="FN319" s="145">
        <f t="shared" si="51"/>
        <v>41.440000000000055</v>
      </c>
      <c r="FO319" s="145">
        <f t="shared" si="52"/>
        <v>1717.2736000000045</v>
      </c>
      <c r="FP319" s="89">
        <f t="shared" si="48"/>
        <v>24017.099999999977</v>
      </c>
      <c r="FQ319" s="89">
        <f t="shared" si="49"/>
        <v>576821092.40999889</v>
      </c>
      <c r="FR319" s="89">
        <f t="shared" si="50"/>
        <v>995268.6240000003</v>
      </c>
      <c r="FS319" s="89"/>
      <c r="FT319" s="89"/>
      <c r="FU319" s="89"/>
      <c r="FV319" s="139"/>
      <c r="FW319" s="139"/>
      <c r="FX319" s="139"/>
      <c r="FY319" s="139"/>
      <c r="GA319" s="139"/>
      <c r="GB319" s="139"/>
    </row>
    <row r="320" spans="2:184">
      <c r="B320" s="26">
        <v>240000</v>
      </c>
      <c r="C320" s="6">
        <v>3</v>
      </c>
      <c r="D320" s="6">
        <v>2</v>
      </c>
      <c r="E320" s="6">
        <v>1460</v>
      </c>
      <c r="F320" s="6">
        <v>7526</v>
      </c>
      <c r="G320" s="27">
        <v>7</v>
      </c>
      <c r="I320" s="55">
        <v>485000</v>
      </c>
      <c r="J320" s="6">
        <v>3</v>
      </c>
      <c r="K320" s="6">
        <v>2</v>
      </c>
      <c r="L320" s="6">
        <v>1500</v>
      </c>
      <c r="M320" s="6">
        <v>5412</v>
      </c>
      <c r="N320" s="27">
        <v>7</v>
      </c>
      <c r="P320" s="26">
        <v>800000</v>
      </c>
      <c r="Q320" s="57">
        <v>3</v>
      </c>
      <c r="R320" s="6">
        <v>3</v>
      </c>
      <c r="S320" s="6">
        <v>2060</v>
      </c>
      <c r="T320" s="6">
        <v>3200</v>
      </c>
      <c r="U320" s="27">
        <v>8</v>
      </c>
      <c r="W320" s="38">
        <v>380000</v>
      </c>
      <c r="X320" s="34">
        <v>4</v>
      </c>
      <c r="Y320" s="59">
        <v>2</v>
      </c>
      <c r="Z320" s="34">
        <v>2300</v>
      </c>
      <c r="AA320" s="34">
        <v>7707</v>
      </c>
      <c r="AB320" s="39">
        <v>8</v>
      </c>
      <c r="AD320" s="38">
        <v>342000</v>
      </c>
      <c r="AE320" s="34">
        <v>3</v>
      </c>
      <c r="AF320" s="34">
        <v>2</v>
      </c>
      <c r="AG320" s="34">
        <v>1930</v>
      </c>
      <c r="AH320" s="34">
        <v>11947</v>
      </c>
      <c r="AI320" s="62">
        <v>8</v>
      </c>
      <c r="AK320" s="38">
        <v>495000</v>
      </c>
      <c r="AL320" s="34">
        <v>4</v>
      </c>
      <c r="AM320" s="34">
        <v>1</v>
      </c>
      <c r="AN320" s="59">
        <v>1930</v>
      </c>
      <c r="AO320" s="34">
        <v>6720</v>
      </c>
      <c r="AP320" s="39">
        <v>8</v>
      </c>
      <c r="AS320" s="38">
        <v>317000</v>
      </c>
      <c r="AT320" s="34">
        <v>3</v>
      </c>
      <c r="AU320" s="34">
        <v>1</v>
      </c>
      <c r="AV320" s="34">
        <v>1390</v>
      </c>
      <c r="AW320" s="59">
        <v>8300</v>
      </c>
      <c r="AX320" s="39">
        <v>7</v>
      </c>
      <c r="BN320" s="38">
        <v>190500</v>
      </c>
      <c r="BO320" s="34">
        <v>3</v>
      </c>
      <c r="BP320" s="59">
        <v>2</v>
      </c>
      <c r="BQ320" s="34">
        <v>1390</v>
      </c>
      <c r="BR320" s="34">
        <v>10155</v>
      </c>
      <c r="BS320" s="39">
        <v>7</v>
      </c>
      <c r="BU320" s="38">
        <v>190500</v>
      </c>
      <c r="BV320" s="34">
        <v>3</v>
      </c>
      <c r="BW320" s="59">
        <v>2</v>
      </c>
      <c r="BX320" s="34">
        <v>1390</v>
      </c>
      <c r="BY320" s="34">
        <v>10155</v>
      </c>
      <c r="BZ320" s="39">
        <v>7</v>
      </c>
      <c r="FJ320" s="100"/>
      <c r="FK320" s="89"/>
      <c r="FL320" s="89">
        <v>1500</v>
      </c>
      <c r="FM320" s="89">
        <v>485000</v>
      </c>
      <c r="FN320" s="145">
        <f t="shared" si="51"/>
        <v>-378.55999999999995</v>
      </c>
      <c r="FO320" s="145">
        <f t="shared" si="52"/>
        <v>143307.67359999995</v>
      </c>
      <c r="FP320" s="89">
        <f t="shared" si="48"/>
        <v>29017.099999999977</v>
      </c>
      <c r="FQ320" s="89">
        <f t="shared" si="49"/>
        <v>841992092.40999866</v>
      </c>
      <c r="FR320" s="89">
        <f t="shared" si="50"/>
        <v>-10984713.375999989</v>
      </c>
      <c r="FS320" s="89"/>
      <c r="FT320" s="89"/>
      <c r="FU320" s="89"/>
      <c r="FV320" s="139"/>
      <c r="FW320" s="139"/>
      <c r="FX320" s="139"/>
      <c r="FY320" s="139"/>
      <c r="GA320" s="139"/>
      <c r="GB320" s="139"/>
    </row>
    <row r="321" spans="2:184">
      <c r="B321" s="26">
        <v>383000</v>
      </c>
      <c r="C321" s="6">
        <v>3</v>
      </c>
      <c r="D321" s="6">
        <v>1</v>
      </c>
      <c r="E321" s="6">
        <v>1410</v>
      </c>
      <c r="F321" s="6">
        <v>7215</v>
      </c>
      <c r="G321" s="27">
        <v>7</v>
      </c>
      <c r="I321" s="55">
        <v>486000</v>
      </c>
      <c r="J321" s="6">
        <v>4</v>
      </c>
      <c r="K321" s="6">
        <v>2</v>
      </c>
      <c r="L321" s="6">
        <v>3560</v>
      </c>
      <c r="M321" s="6">
        <v>12047</v>
      </c>
      <c r="N321" s="27">
        <v>10</v>
      </c>
      <c r="P321" s="26">
        <v>809000</v>
      </c>
      <c r="Q321" s="57">
        <v>3</v>
      </c>
      <c r="R321" s="6">
        <v>2</v>
      </c>
      <c r="S321" s="6">
        <v>2590</v>
      </c>
      <c r="T321" s="6">
        <v>7720</v>
      </c>
      <c r="U321" s="27">
        <v>9</v>
      </c>
      <c r="W321" s="38">
        <v>382000</v>
      </c>
      <c r="X321" s="34">
        <v>2</v>
      </c>
      <c r="Y321" s="59">
        <v>2</v>
      </c>
      <c r="Z321" s="34">
        <v>1650</v>
      </c>
      <c r="AA321" s="34">
        <v>2710</v>
      </c>
      <c r="AB321" s="39">
        <v>8</v>
      </c>
      <c r="AD321" s="38">
        <v>350000</v>
      </c>
      <c r="AE321" s="34">
        <v>4</v>
      </c>
      <c r="AF321" s="34">
        <v>2</v>
      </c>
      <c r="AG321" s="34">
        <v>2560</v>
      </c>
      <c r="AH321" s="34">
        <v>5428</v>
      </c>
      <c r="AI321" s="62">
        <v>8</v>
      </c>
      <c r="AK321" s="38">
        <v>515000</v>
      </c>
      <c r="AL321" s="34">
        <v>2</v>
      </c>
      <c r="AM321" s="34">
        <v>1</v>
      </c>
      <c r="AN321" s="59">
        <v>1930</v>
      </c>
      <c r="AO321" s="34">
        <v>5570</v>
      </c>
      <c r="AP321" s="39">
        <v>8</v>
      </c>
      <c r="AS321" s="38">
        <v>365000</v>
      </c>
      <c r="AT321" s="34">
        <v>3</v>
      </c>
      <c r="AU321" s="34">
        <v>1</v>
      </c>
      <c r="AV321" s="34">
        <v>1640</v>
      </c>
      <c r="AW321" s="59">
        <v>8301</v>
      </c>
      <c r="AX321" s="39">
        <v>7</v>
      </c>
      <c r="BN321" s="38">
        <v>199000</v>
      </c>
      <c r="BO321" s="34">
        <v>4</v>
      </c>
      <c r="BP321" s="59">
        <v>2</v>
      </c>
      <c r="BQ321" s="34">
        <v>2030</v>
      </c>
      <c r="BR321" s="34">
        <v>8120</v>
      </c>
      <c r="BS321" s="39">
        <v>7</v>
      </c>
      <c r="BU321" s="38">
        <v>199000</v>
      </c>
      <c r="BV321" s="34">
        <v>4</v>
      </c>
      <c r="BW321" s="59">
        <v>2</v>
      </c>
      <c r="BX321" s="34">
        <v>2030</v>
      </c>
      <c r="BY321" s="34">
        <v>8120</v>
      </c>
      <c r="BZ321" s="39">
        <v>7</v>
      </c>
      <c r="FJ321" s="100"/>
      <c r="FK321" s="89"/>
      <c r="FL321" s="89">
        <v>3560</v>
      </c>
      <c r="FM321" s="89">
        <v>486000</v>
      </c>
      <c r="FN321" s="145">
        <f t="shared" si="51"/>
        <v>1681.44</v>
      </c>
      <c r="FO321" s="145">
        <f t="shared" si="52"/>
        <v>2827240.4736000001</v>
      </c>
      <c r="FP321" s="89">
        <f t="shared" si="48"/>
        <v>30017.099999999977</v>
      </c>
      <c r="FQ321" s="89">
        <f t="shared" si="49"/>
        <v>901026292.40999866</v>
      </c>
      <c r="FR321" s="89">
        <f t="shared" si="50"/>
        <v>50471952.623999961</v>
      </c>
      <c r="FS321" s="89"/>
      <c r="FT321" s="89"/>
      <c r="FU321" s="89"/>
      <c r="FV321" s="139"/>
      <c r="FW321" s="139"/>
      <c r="FX321" s="139"/>
      <c r="FY321" s="139"/>
      <c r="GA321" s="139"/>
      <c r="GB321" s="139"/>
    </row>
    <row r="322" spans="2:184">
      <c r="B322" s="26">
        <v>410000</v>
      </c>
      <c r="C322" s="6">
        <v>2</v>
      </c>
      <c r="D322" s="6">
        <v>1</v>
      </c>
      <c r="E322" s="6">
        <v>1180</v>
      </c>
      <c r="F322" s="6">
        <v>1034</v>
      </c>
      <c r="G322" s="27">
        <v>7</v>
      </c>
      <c r="I322" s="55">
        <v>487000</v>
      </c>
      <c r="J322" s="6">
        <v>4</v>
      </c>
      <c r="K322" s="6">
        <v>2</v>
      </c>
      <c r="L322" s="6">
        <v>2400</v>
      </c>
      <c r="M322" s="6">
        <v>7000</v>
      </c>
      <c r="N322" s="27">
        <v>8</v>
      </c>
      <c r="P322" s="26">
        <v>815000</v>
      </c>
      <c r="Q322" s="57">
        <v>3</v>
      </c>
      <c r="R322" s="6">
        <v>1</v>
      </c>
      <c r="S322" s="6">
        <v>1940</v>
      </c>
      <c r="T322" s="6">
        <v>3570</v>
      </c>
      <c r="U322" s="27">
        <v>8</v>
      </c>
      <c r="W322" s="38">
        <v>385000</v>
      </c>
      <c r="X322" s="34">
        <v>3</v>
      </c>
      <c r="Y322" s="59">
        <v>2</v>
      </c>
      <c r="Z322" s="34">
        <v>1860</v>
      </c>
      <c r="AA322" s="34">
        <v>7400</v>
      </c>
      <c r="AB322" s="39">
        <v>8</v>
      </c>
      <c r="AD322" s="38">
        <v>350000</v>
      </c>
      <c r="AE322" s="34">
        <v>4</v>
      </c>
      <c r="AF322" s="34">
        <v>2</v>
      </c>
      <c r="AG322" s="34">
        <v>2610</v>
      </c>
      <c r="AH322" s="34">
        <v>5866</v>
      </c>
      <c r="AI322" s="62">
        <v>8</v>
      </c>
      <c r="AK322" s="38">
        <v>278500</v>
      </c>
      <c r="AL322" s="34">
        <v>4</v>
      </c>
      <c r="AM322" s="34">
        <v>2</v>
      </c>
      <c r="AN322" s="59">
        <v>1940</v>
      </c>
      <c r="AO322" s="34">
        <v>6206</v>
      </c>
      <c r="AP322" s="39">
        <v>7</v>
      </c>
      <c r="AS322" s="38">
        <v>330000</v>
      </c>
      <c r="AT322" s="34">
        <v>2</v>
      </c>
      <c r="AU322" s="34">
        <v>1</v>
      </c>
      <c r="AV322" s="34">
        <v>860</v>
      </c>
      <c r="AW322" s="59">
        <v>8308</v>
      </c>
      <c r="AX322" s="39">
        <v>7</v>
      </c>
      <c r="BN322" s="38">
        <v>230000</v>
      </c>
      <c r="BO322" s="34">
        <v>3</v>
      </c>
      <c r="BP322" s="59">
        <v>2</v>
      </c>
      <c r="BQ322" s="34">
        <v>1340</v>
      </c>
      <c r="BR322" s="34">
        <v>3011</v>
      </c>
      <c r="BS322" s="39">
        <v>7</v>
      </c>
      <c r="BU322" s="38">
        <v>230000</v>
      </c>
      <c r="BV322" s="34">
        <v>3</v>
      </c>
      <c r="BW322" s="59">
        <v>2</v>
      </c>
      <c r="BX322" s="34">
        <v>1340</v>
      </c>
      <c r="BY322" s="34">
        <v>3011</v>
      </c>
      <c r="BZ322" s="39">
        <v>7</v>
      </c>
      <c r="FJ322" s="100"/>
      <c r="FK322" s="89"/>
      <c r="FL322" s="89">
        <v>2400</v>
      </c>
      <c r="FM322" s="89">
        <v>487000</v>
      </c>
      <c r="FN322" s="145">
        <f t="shared" si="51"/>
        <v>521.44000000000005</v>
      </c>
      <c r="FO322" s="145">
        <f t="shared" si="52"/>
        <v>271899.67360000004</v>
      </c>
      <c r="FP322" s="89">
        <f t="shared" si="48"/>
        <v>31017.099999999977</v>
      </c>
      <c r="FQ322" s="89">
        <f t="shared" si="49"/>
        <v>962060492.40999854</v>
      </c>
      <c r="FR322" s="89">
        <f t="shared" si="50"/>
        <v>16173556.623999989</v>
      </c>
      <c r="FS322" s="89"/>
      <c r="FT322" s="89"/>
      <c r="FU322" s="89"/>
      <c r="FV322" s="139"/>
      <c r="FW322" s="139"/>
      <c r="FX322" s="139"/>
      <c r="FY322" s="139"/>
      <c r="GA322" s="139"/>
      <c r="GB322" s="139"/>
    </row>
    <row r="323" spans="2:184">
      <c r="B323" s="26">
        <v>599000</v>
      </c>
      <c r="C323" s="6">
        <v>4</v>
      </c>
      <c r="D323" s="6">
        <v>2</v>
      </c>
      <c r="E323" s="6">
        <v>2120</v>
      </c>
      <c r="F323" s="6">
        <v>3640</v>
      </c>
      <c r="G323" s="27">
        <v>8</v>
      </c>
      <c r="I323" s="55">
        <v>489000</v>
      </c>
      <c r="J323" s="6">
        <v>4</v>
      </c>
      <c r="K323" s="6">
        <v>2</v>
      </c>
      <c r="L323" s="6">
        <v>2120</v>
      </c>
      <c r="M323" s="6">
        <v>11479</v>
      </c>
      <c r="N323" s="27">
        <v>7</v>
      </c>
      <c r="P323" s="26">
        <v>819000</v>
      </c>
      <c r="Q323" s="57">
        <v>3</v>
      </c>
      <c r="R323" s="6">
        <v>2</v>
      </c>
      <c r="S323" s="6">
        <v>3176</v>
      </c>
      <c r="T323" s="6">
        <v>13391</v>
      </c>
      <c r="U323" s="27">
        <v>9</v>
      </c>
      <c r="W323" s="38">
        <v>385000</v>
      </c>
      <c r="X323" s="34">
        <v>3</v>
      </c>
      <c r="Y323" s="59">
        <v>2</v>
      </c>
      <c r="Z323" s="34">
        <v>1320</v>
      </c>
      <c r="AA323" s="34">
        <v>1297</v>
      </c>
      <c r="AB323" s="39">
        <v>7</v>
      </c>
      <c r="AD323" s="38">
        <v>350000</v>
      </c>
      <c r="AE323" s="34">
        <v>4</v>
      </c>
      <c r="AF323" s="34">
        <v>1</v>
      </c>
      <c r="AG323" s="34">
        <v>1770</v>
      </c>
      <c r="AH323" s="34">
        <v>7336</v>
      </c>
      <c r="AI323" s="62">
        <v>8</v>
      </c>
      <c r="AK323" s="38">
        <v>195000</v>
      </c>
      <c r="AL323" s="34">
        <v>4</v>
      </c>
      <c r="AM323" s="34">
        <v>1</v>
      </c>
      <c r="AN323" s="59">
        <v>1940</v>
      </c>
      <c r="AO323" s="34">
        <v>13370</v>
      </c>
      <c r="AP323" s="39">
        <v>8</v>
      </c>
      <c r="AS323" s="38">
        <v>680000</v>
      </c>
      <c r="AT323" s="34">
        <v>3</v>
      </c>
      <c r="AU323" s="34">
        <v>2</v>
      </c>
      <c r="AV323" s="34">
        <v>1820</v>
      </c>
      <c r="AW323" s="59">
        <v>8316</v>
      </c>
      <c r="AX323" s="39">
        <v>7</v>
      </c>
      <c r="BN323" s="38">
        <v>239950</v>
      </c>
      <c r="BO323" s="34">
        <v>3</v>
      </c>
      <c r="BP323" s="59">
        <v>2</v>
      </c>
      <c r="BQ323" s="34">
        <v>1560</v>
      </c>
      <c r="BR323" s="34">
        <v>8280</v>
      </c>
      <c r="BS323" s="39">
        <v>7</v>
      </c>
      <c r="BU323" s="38">
        <v>239950</v>
      </c>
      <c r="BV323" s="34">
        <v>3</v>
      </c>
      <c r="BW323" s="59">
        <v>2</v>
      </c>
      <c r="BX323" s="34">
        <v>1560</v>
      </c>
      <c r="BY323" s="34">
        <v>8280</v>
      </c>
      <c r="BZ323" s="39">
        <v>7</v>
      </c>
      <c r="FJ323" s="100"/>
      <c r="FK323" s="89"/>
      <c r="FL323" s="89">
        <v>2120</v>
      </c>
      <c r="FM323" s="89">
        <v>489000</v>
      </c>
      <c r="FN323" s="145">
        <f t="shared" si="51"/>
        <v>241.44000000000005</v>
      </c>
      <c r="FO323" s="145">
        <f t="shared" si="52"/>
        <v>58293.27360000003</v>
      </c>
      <c r="FP323" s="89">
        <f t="shared" si="48"/>
        <v>33017.099999999977</v>
      </c>
      <c r="FQ323" s="89">
        <f t="shared" si="49"/>
        <v>1090128892.4099984</v>
      </c>
      <c r="FR323" s="89">
        <f t="shared" si="50"/>
        <v>7971648.6239999961</v>
      </c>
      <c r="FS323" s="89"/>
      <c r="FT323" s="89"/>
      <c r="FU323" s="89"/>
      <c r="FV323" s="139"/>
      <c r="FW323" s="139"/>
      <c r="FX323" s="139"/>
      <c r="FY323" s="139"/>
      <c r="GA323" s="139"/>
      <c r="GB323" s="139"/>
    </row>
    <row r="324" spans="2:184">
      <c r="B324" s="26">
        <v>368000</v>
      </c>
      <c r="C324" s="6">
        <v>3</v>
      </c>
      <c r="D324" s="6">
        <v>1</v>
      </c>
      <c r="E324" s="6">
        <v>1280</v>
      </c>
      <c r="F324" s="6">
        <v>9898</v>
      </c>
      <c r="G324" s="27">
        <v>7</v>
      </c>
      <c r="I324" s="55">
        <v>490000</v>
      </c>
      <c r="J324" s="6">
        <v>3</v>
      </c>
      <c r="K324" s="6">
        <v>1</v>
      </c>
      <c r="L324" s="6">
        <v>2020</v>
      </c>
      <c r="M324" s="6">
        <v>215622</v>
      </c>
      <c r="N324" s="27">
        <v>7</v>
      </c>
      <c r="P324" s="26">
        <v>831000</v>
      </c>
      <c r="Q324" s="57">
        <v>3</v>
      </c>
      <c r="R324" s="6">
        <v>2</v>
      </c>
      <c r="S324" s="6">
        <v>2240</v>
      </c>
      <c r="T324" s="6">
        <v>8800</v>
      </c>
      <c r="U324" s="27">
        <v>8</v>
      </c>
      <c r="W324" s="38">
        <v>390000</v>
      </c>
      <c r="X324" s="34">
        <v>3</v>
      </c>
      <c r="Y324" s="59">
        <v>2</v>
      </c>
      <c r="Z324" s="34">
        <v>2270</v>
      </c>
      <c r="AA324" s="34">
        <v>32112</v>
      </c>
      <c r="AB324" s="39">
        <v>8</v>
      </c>
      <c r="AD324" s="38">
        <v>356000</v>
      </c>
      <c r="AE324" s="34">
        <v>3</v>
      </c>
      <c r="AF324" s="34">
        <v>1</v>
      </c>
      <c r="AG324" s="34">
        <v>1680</v>
      </c>
      <c r="AH324" s="34">
        <v>8712</v>
      </c>
      <c r="AI324" s="62">
        <v>8</v>
      </c>
      <c r="AK324" s="38">
        <v>359950</v>
      </c>
      <c r="AL324" s="34">
        <v>3</v>
      </c>
      <c r="AM324" s="34">
        <v>2</v>
      </c>
      <c r="AN324" s="59">
        <v>1940</v>
      </c>
      <c r="AO324" s="34">
        <v>11612</v>
      </c>
      <c r="AP324" s="39">
        <v>8</v>
      </c>
      <c r="AS324" s="38">
        <v>690000</v>
      </c>
      <c r="AT324" s="34">
        <v>3</v>
      </c>
      <c r="AU324" s="34">
        <v>2</v>
      </c>
      <c r="AV324" s="34">
        <v>2430</v>
      </c>
      <c r="AW324" s="59">
        <v>8327</v>
      </c>
      <c r="AX324" s="39">
        <v>9</v>
      </c>
      <c r="BN324" s="38">
        <v>240000</v>
      </c>
      <c r="BO324" s="34">
        <v>3</v>
      </c>
      <c r="BP324" s="59">
        <v>2</v>
      </c>
      <c r="BQ324" s="34">
        <v>1460</v>
      </c>
      <c r="BR324" s="34">
        <v>7526</v>
      </c>
      <c r="BS324" s="39">
        <v>7</v>
      </c>
      <c r="BU324" s="38">
        <v>240000</v>
      </c>
      <c r="BV324" s="34">
        <v>3</v>
      </c>
      <c r="BW324" s="59">
        <v>2</v>
      </c>
      <c r="BX324" s="34">
        <v>1460</v>
      </c>
      <c r="BY324" s="34">
        <v>7526</v>
      </c>
      <c r="BZ324" s="39">
        <v>7</v>
      </c>
      <c r="FJ324" s="100"/>
      <c r="FK324" s="89"/>
      <c r="FL324" s="89">
        <v>2020</v>
      </c>
      <c r="FM324" s="89">
        <v>490000</v>
      </c>
      <c r="FN324" s="145">
        <f t="shared" si="51"/>
        <v>141.44000000000005</v>
      </c>
      <c r="FO324" s="145">
        <f t="shared" si="52"/>
        <v>20005.273600000015</v>
      </c>
      <c r="FP324" s="89">
        <f t="shared" si="48"/>
        <v>34017.099999999977</v>
      </c>
      <c r="FQ324" s="89">
        <f t="shared" si="49"/>
        <v>1157163092.4099984</v>
      </c>
      <c r="FR324" s="89">
        <f t="shared" si="50"/>
        <v>4811378.6239999989</v>
      </c>
      <c r="FS324" s="89"/>
      <c r="FT324" s="89"/>
      <c r="FU324" s="89"/>
      <c r="FV324" s="139"/>
      <c r="FW324" s="139"/>
      <c r="FX324" s="139"/>
      <c r="FY324" s="139"/>
      <c r="GA324" s="139"/>
      <c r="GB324" s="139"/>
    </row>
    <row r="325" spans="2:184">
      <c r="B325" s="26">
        <v>385000</v>
      </c>
      <c r="C325" s="6">
        <v>4</v>
      </c>
      <c r="D325" s="6">
        <v>1</v>
      </c>
      <c r="E325" s="6">
        <v>1970</v>
      </c>
      <c r="F325" s="6">
        <v>10358</v>
      </c>
      <c r="G325" s="27">
        <v>8</v>
      </c>
      <c r="I325" s="55">
        <v>495000</v>
      </c>
      <c r="J325" s="6">
        <v>4</v>
      </c>
      <c r="K325" s="6">
        <v>1</v>
      </c>
      <c r="L325" s="6">
        <v>1930</v>
      </c>
      <c r="M325" s="6">
        <v>6720</v>
      </c>
      <c r="N325" s="27">
        <v>8</v>
      </c>
      <c r="P325" s="26">
        <v>840000</v>
      </c>
      <c r="Q325" s="57">
        <v>3</v>
      </c>
      <c r="R325" s="6">
        <v>2</v>
      </c>
      <c r="S325" s="6">
        <v>2060</v>
      </c>
      <c r="T325" s="6">
        <v>9715</v>
      </c>
      <c r="U325" s="27">
        <v>8</v>
      </c>
      <c r="W325" s="38">
        <v>391000</v>
      </c>
      <c r="X325" s="34">
        <v>3</v>
      </c>
      <c r="Y325" s="59">
        <v>2</v>
      </c>
      <c r="Z325" s="34">
        <v>1800</v>
      </c>
      <c r="AA325" s="34">
        <v>1120</v>
      </c>
      <c r="AB325" s="39">
        <v>8</v>
      </c>
      <c r="AD325" s="38">
        <v>359950</v>
      </c>
      <c r="AE325" s="34">
        <v>3</v>
      </c>
      <c r="AF325" s="34">
        <v>2</v>
      </c>
      <c r="AG325" s="34">
        <v>1940</v>
      </c>
      <c r="AH325" s="34">
        <v>11612</v>
      </c>
      <c r="AI325" s="62">
        <v>8</v>
      </c>
      <c r="AK325" s="38">
        <v>815000</v>
      </c>
      <c r="AL325" s="34">
        <v>3</v>
      </c>
      <c r="AM325" s="34">
        <v>1</v>
      </c>
      <c r="AN325" s="59">
        <v>1940</v>
      </c>
      <c r="AO325" s="34">
        <v>3570</v>
      </c>
      <c r="AP325" s="39">
        <v>8</v>
      </c>
      <c r="AS325" s="38">
        <v>319950</v>
      </c>
      <c r="AT325" s="34">
        <v>2</v>
      </c>
      <c r="AU325" s="34">
        <v>1</v>
      </c>
      <c r="AV325" s="34">
        <v>920</v>
      </c>
      <c r="AW325" s="59">
        <v>8341</v>
      </c>
      <c r="AX325" s="39">
        <v>7</v>
      </c>
      <c r="BN325" s="38">
        <v>241000</v>
      </c>
      <c r="BO325" s="34">
        <v>2</v>
      </c>
      <c r="BP325" s="59">
        <v>2</v>
      </c>
      <c r="BQ325" s="34">
        <v>1470</v>
      </c>
      <c r="BR325" s="34">
        <v>3128</v>
      </c>
      <c r="BS325" s="39">
        <v>6</v>
      </c>
      <c r="BU325" s="38">
        <v>241000</v>
      </c>
      <c r="BV325" s="34">
        <v>2</v>
      </c>
      <c r="BW325" s="59">
        <v>2</v>
      </c>
      <c r="BX325" s="34">
        <v>1470</v>
      </c>
      <c r="BY325" s="34">
        <v>3128</v>
      </c>
      <c r="BZ325" s="39">
        <v>6</v>
      </c>
      <c r="FJ325" s="100"/>
      <c r="FK325" s="89"/>
      <c r="FL325" s="89">
        <v>1930</v>
      </c>
      <c r="FM325" s="89">
        <v>495000</v>
      </c>
      <c r="FN325" s="145">
        <f t="shared" si="51"/>
        <v>51.440000000000055</v>
      </c>
      <c r="FO325" s="145">
        <f t="shared" si="52"/>
        <v>2646.0736000000056</v>
      </c>
      <c r="FP325" s="89">
        <f t="shared" si="48"/>
        <v>39017.099999999977</v>
      </c>
      <c r="FQ325" s="89">
        <f t="shared" si="49"/>
        <v>1522334092.4099982</v>
      </c>
      <c r="FR325" s="89">
        <f t="shared" si="50"/>
        <v>2007039.624000001</v>
      </c>
      <c r="FS325" s="89"/>
      <c r="FT325" s="89"/>
      <c r="FU325" s="89"/>
      <c r="FV325" s="139"/>
      <c r="FW325" s="139"/>
      <c r="FX325" s="139"/>
      <c r="FY325" s="139"/>
      <c r="GA325" s="139"/>
      <c r="GB325" s="139"/>
    </row>
    <row r="326" spans="2:184">
      <c r="B326" s="26">
        <v>525000</v>
      </c>
      <c r="C326" s="6">
        <v>2</v>
      </c>
      <c r="D326" s="6">
        <v>1</v>
      </c>
      <c r="E326" s="6">
        <v>1530</v>
      </c>
      <c r="F326" s="6">
        <v>3503</v>
      </c>
      <c r="G326" s="27">
        <v>7</v>
      </c>
      <c r="I326" s="55">
        <v>498000</v>
      </c>
      <c r="J326" s="6">
        <v>4</v>
      </c>
      <c r="K326" s="6">
        <v>2</v>
      </c>
      <c r="L326" s="6">
        <v>2270</v>
      </c>
      <c r="M326" s="6">
        <v>7375</v>
      </c>
      <c r="N326" s="27">
        <v>7</v>
      </c>
      <c r="P326" s="26">
        <v>850000</v>
      </c>
      <c r="Q326" s="57">
        <v>3</v>
      </c>
      <c r="R326" s="6">
        <v>3</v>
      </c>
      <c r="S326" s="6">
        <v>3070</v>
      </c>
      <c r="T326" s="6">
        <v>7050</v>
      </c>
      <c r="U326" s="27">
        <v>8</v>
      </c>
      <c r="W326" s="38">
        <v>392000</v>
      </c>
      <c r="X326" s="34">
        <v>4</v>
      </c>
      <c r="Y326" s="59">
        <v>2</v>
      </c>
      <c r="Z326" s="34">
        <v>2130</v>
      </c>
      <c r="AA326" s="34">
        <v>4000</v>
      </c>
      <c r="AB326" s="39">
        <v>8</v>
      </c>
      <c r="AD326" s="38">
        <v>359950</v>
      </c>
      <c r="AE326" s="34">
        <v>4</v>
      </c>
      <c r="AF326" s="34">
        <v>2</v>
      </c>
      <c r="AG326" s="34">
        <v>3010</v>
      </c>
      <c r="AH326" s="34">
        <v>5701</v>
      </c>
      <c r="AI326" s="62">
        <v>8</v>
      </c>
      <c r="AK326" s="38">
        <v>519000</v>
      </c>
      <c r="AL326" s="34">
        <v>4</v>
      </c>
      <c r="AM326" s="34">
        <v>2</v>
      </c>
      <c r="AN326" s="59">
        <v>1950</v>
      </c>
      <c r="AO326" s="34">
        <v>2617</v>
      </c>
      <c r="AP326" s="39">
        <v>7</v>
      </c>
      <c r="AS326" s="38">
        <v>312000</v>
      </c>
      <c r="AT326" s="34">
        <v>4</v>
      </c>
      <c r="AU326" s="34">
        <v>2</v>
      </c>
      <c r="AV326" s="34">
        <v>1890</v>
      </c>
      <c r="AW326" s="59">
        <v>8362</v>
      </c>
      <c r="AX326" s="39">
        <v>7</v>
      </c>
      <c r="BN326" s="38">
        <v>241000</v>
      </c>
      <c r="BO326" s="34">
        <v>3</v>
      </c>
      <c r="BP326" s="59">
        <v>2</v>
      </c>
      <c r="BQ326" s="34">
        <v>1520</v>
      </c>
      <c r="BR326" s="34">
        <v>7131</v>
      </c>
      <c r="BS326" s="39">
        <v>8</v>
      </c>
      <c r="BU326" s="38">
        <v>241000</v>
      </c>
      <c r="BV326" s="34">
        <v>3</v>
      </c>
      <c r="BW326" s="59">
        <v>2</v>
      </c>
      <c r="BX326" s="34">
        <v>1520</v>
      </c>
      <c r="BY326" s="34">
        <v>7131</v>
      </c>
      <c r="BZ326" s="39">
        <v>8</v>
      </c>
      <c r="FJ326" s="100"/>
      <c r="FK326" s="89"/>
      <c r="FL326" s="89">
        <v>2270</v>
      </c>
      <c r="FM326" s="89">
        <v>498000</v>
      </c>
      <c r="FN326" s="145">
        <f t="shared" si="51"/>
        <v>391.44000000000005</v>
      </c>
      <c r="FO326" s="145">
        <f t="shared" si="52"/>
        <v>153225.27360000004</v>
      </c>
      <c r="FP326" s="89">
        <f t="shared" ref="FP326:FP389" si="53">SUM(FM326-455982.9)</f>
        <v>42017.099999999977</v>
      </c>
      <c r="FQ326" s="89">
        <f t="shared" ref="FQ326:FQ389" si="54">FP326^2</f>
        <v>1765436692.4099979</v>
      </c>
      <c r="FR326" s="89">
        <f t="shared" ref="FR326:FR389" si="55">FN326*FP326</f>
        <v>16447173.623999992</v>
      </c>
      <c r="FS326" s="89"/>
      <c r="FT326" s="89"/>
      <c r="FU326" s="89"/>
      <c r="FV326" s="139"/>
      <c r="FW326" s="139"/>
      <c r="FX326" s="139"/>
      <c r="FY326" s="139"/>
      <c r="GA326" s="139"/>
      <c r="GB326" s="139"/>
    </row>
    <row r="327" spans="2:184">
      <c r="B327" s="26">
        <v>572000</v>
      </c>
      <c r="C327" s="6">
        <v>3</v>
      </c>
      <c r="D327" s="6">
        <v>2</v>
      </c>
      <c r="E327" s="6">
        <v>1830</v>
      </c>
      <c r="F327" s="6">
        <v>7897</v>
      </c>
      <c r="G327" s="27">
        <v>8</v>
      </c>
      <c r="I327" s="55">
        <v>498000</v>
      </c>
      <c r="J327" s="6">
        <v>4</v>
      </c>
      <c r="K327" s="6">
        <v>2</v>
      </c>
      <c r="L327" s="6">
        <v>3402</v>
      </c>
      <c r="M327" s="6">
        <v>14355</v>
      </c>
      <c r="N327" s="27">
        <v>10</v>
      </c>
      <c r="P327" s="26">
        <v>851000</v>
      </c>
      <c r="Q327" s="57">
        <v>3</v>
      </c>
      <c r="R327" s="6">
        <v>2</v>
      </c>
      <c r="S327" s="6">
        <v>2660</v>
      </c>
      <c r="T327" s="6">
        <v>10350</v>
      </c>
      <c r="U327" s="27">
        <v>8</v>
      </c>
      <c r="W327" s="38">
        <v>394950</v>
      </c>
      <c r="X327" s="34">
        <v>3</v>
      </c>
      <c r="Y327" s="59">
        <v>2</v>
      </c>
      <c r="Z327" s="34">
        <v>2050</v>
      </c>
      <c r="AA327" s="34">
        <v>8172</v>
      </c>
      <c r="AB327" s="39">
        <v>8</v>
      </c>
      <c r="AD327" s="38">
        <v>360000</v>
      </c>
      <c r="AE327" s="34">
        <v>3</v>
      </c>
      <c r="AF327" s="34">
        <v>1</v>
      </c>
      <c r="AG327" s="34">
        <v>1800</v>
      </c>
      <c r="AH327" s="34">
        <v>22000</v>
      </c>
      <c r="AI327" s="62">
        <v>8</v>
      </c>
      <c r="AK327" s="38">
        <v>447500</v>
      </c>
      <c r="AL327" s="34">
        <v>3</v>
      </c>
      <c r="AM327" s="34">
        <v>1</v>
      </c>
      <c r="AN327" s="59">
        <v>1950</v>
      </c>
      <c r="AO327" s="34">
        <v>6504</v>
      </c>
      <c r="AP327" s="39">
        <v>8</v>
      </c>
      <c r="AS327" s="38">
        <v>270000</v>
      </c>
      <c r="AT327" s="34">
        <v>3</v>
      </c>
      <c r="AU327" s="34">
        <v>2</v>
      </c>
      <c r="AV327" s="34">
        <v>1670</v>
      </c>
      <c r="AW327" s="59">
        <v>8364</v>
      </c>
      <c r="AX327" s="39">
        <v>7</v>
      </c>
      <c r="BN327" s="38">
        <v>244615</v>
      </c>
      <c r="BO327" s="34">
        <v>3</v>
      </c>
      <c r="BP327" s="59">
        <v>2</v>
      </c>
      <c r="BQ327" s="34">
        <v>2060</v>
      </c>
      <c r="BR327" s="34">
        <v>4030</v>
      </c>
      <c r="BS327" s="39">
        <v>7</v>
      </c>
      <c r="BU327" s="38">
        <v>244615</v>
      </c>
      <c r="BV327" s="34">
        <v>3</v>
      </c>
      <c r="BW327" s="59">
        <v>2</v>
      </c>
      <c r="BX327" s="34">
        <v>2060</v>
      </c>
      <c r="BY327" s="34">
        <v>4030</v>
      </c>
      <c r="BZ327" s="39">
        <v>7</v>
      </c>
      <c r="FJ327" s="100"/>
      <c r="FK327" s="89"/>
      <c r="FL327" s="89">
        <v>3402</v>
      </c>
      <c r="FM327" s="89">
        <v>498000</v>
      </c>
      <c r="FN327" s="145">
        <f t="shared" ref="FN327:FN390" si="56">SUM(FL327-1878.56)</f>
        <v>1523.44</v>
      </c>
      <c r="FO327" s="145">
        <f t="shared" ref="FO327:FO390" si="57">FN327^2</f>
        <v>2320869.4336000001</v>
      </c>
      <c r="FP327" s="89">
        <f t="shared" si="53"/>
        <v>42017.099999999977</v>
      </c>
      <c r="FQ327" s="89">
        <f t="shared" si="54"/>
        <v>1765436692.4099979</v>
      </c>
      <c r="FR327" s="89">
        <f t="shared" si="55"/>
        <v>64010530.823999964</v>
      </c>
      <c r="FS327" s="89"/>
      <c r="FT327" s="89"/>
      <c r="FU327" s="89"/>
      <c r="FV327" s="139"/>
      <c r="FW327" s="139"/>
      <c r="FX327" s="139"/>
      <c r="FY327" s="139"/>
      <c r="GA327" s="139"/>
      <c r="GB327" s="139"/>
    </row>
    <row r="328" spans="2:184">
      <c r="B328" s="26">
        <v>295000</v>
      </c>
      <c r="C328" s="6">
        <v>3</v>
      </c>
      <c r="D328" s="6">
        <v>1</v>
      </c>
      <c r="E328" s="6">
        <v>1250</v>
      </c>
      <c r="F328" s="6">
        <v>9486</v>
      </c>
      <c r="G328" s="27">
        <v>6</v>
      </c>
      <c r="I328" s="55">
        <v>499950</v>
      </c>
      <c r="J328" s="6">
        <v>3</v>
      </c>
      <c r="K328" s="6">
        <v>1</v>
      </c>
      <c r="L328" s="6">
        <v>2060</v>
      </c>
      <c r="M328" s="6">
        <v>3500</v>
      </c>
      <c r="N328" s="27">
        <v>7</v>
      </c>
      <c r="P328" s="26">
        <v>900000</v>
      </c>
      <c r="Q328" s="57">
        <v>3</v>
      </c>
      <c r="R328" s="6">
        <v>1</v>
      </c>
      <c r="S328" s="6">
        <v>2160</v>
      </c>
      <c r="T328" s="6">
        <v>2260</v>
      </c>
      <c r="U328" s="27">
        <v>8</v>
      </c>
      <c r="W328" s="38">
        <v>400000</v>
      </c>
      <c r="X328" s="34">
        <v>3</v>
      </c>
      <c r="Y328" s="59">
        <v>2</v>
      </c>
      <c r="Z328" s="34">
        <v>1170</v>
      </c>
      <c r="AA328" s="34">
        <v>3868</v>
      </c>
      <c r="AB328" s="39">
        <v>7</v>
      </c>
      <c r="AD328" s="38">
        <v>360000</v>
      </c>
      <c r="AE328" s="34">
        <v>4</v>
      </c>
      <c r="AF328" s="34">
        <v>2</v>
      </c>
      <c r="AG328" s="34">
        <v>2610</v>
      </c>
      <c r="AH328" s="34">
        <v>7333</v>
      </c>
      <c r="AI328" s="62">
        <v>8</v>
      </c>
      <c r="AK328" s="38">
        <v>355950</v>
      </c>
      <c r="AL328" s="34">
        <v>4</v>
      </c>
      <c r="AM328" s="34">
        <v>2</v>
      </c>
      <c r="AN328" s="59">
        <v>1960</v>
      </c>
      <c r="AO328" s="34">
        <v>8540</v>
      </c>
      <c r="AP328" s="39">
        <v>7</v>
      </c>
      <c r="AS328" s="38">
        <v>239950</v>
      </c>
      <c r="AT328" s="34">
        <v>3</v>
      </c>
      <c r="AU328" s="34">
        <v>1</v>
      </c>
      <c r="AV328" s="34">
        <v>1140</v>
      </c>
      <c r="AW328" s="59">
        <v>8366</v>
      </c>
      <c r="AX328" s="39">
        <v>6</v>
      </c>
      <c r="BN328" s="38">
        <v>245000</v>
      </c>
      <c r="BO328" s="34">
        <v>3</v>
      </c>
      <c r="BP328" s="59">
        <v>2</v>
      </c>
      <c r="BQ328" s="34">
        <v>1530</v>
      </c>
      <c r="BR328" s="34">
        <v>8500</v>
      </c>
      <c r="BS328" s="39">
        <v>7</v>
      </c>
      <c r="BU328" s="38">
        <v>245000</v>
      </c>
      <c r="BV328" s="34">
        <v>3</v>
      </c>
      <c r="BW328" s="59">
        <v>2</v>
      </c>
      <c r="BX328" s="34">
        <v>1530</v>
      </c>
      <c r="BY328" s="34">
        <v>8500</v>
      </c>
      <c r="BZ328" s="39">
        <v>7</v>
      </c>
      <c r="FJ328" s="100"/>
      <c r="FK328" s="89"/>
      <c r="FL328" s="89">
        <v>2060</v>
      </c>
      <c r="FM328" s="89">
        <v>499950</v>
      </c>
      <c r="FN328" s="145">
        <f t="shared" si="56"/>
        <v>181.44000000000005</v>
      </c>
      <c r="FO328" s="145">
        <f t="shared" si="57"/>
        <v>32920.473600000019</v>
      </c>
      <c r="FP328" s="89">
        <f t="shared" si="53"/>
        <v>43967.099999999977</v>
      </c>
      <c r="FQ328" s="89">
        <f t="shared" si="54"/>
        <v>1933105882.4099979</v>
      </c>
      <c r="FR328" s="89">
        <f t="shared" si="55"/>
        <v>7977390.623999998</v>
      </c>
      <c r="FS328" s="89"/>
      <c r="FT328" s="89"/>
      <c r="FU328" s="89"/>
      <c r="FV328" s="139"/>
      <c r="FW328" s="139"/>
      <c r="FX328" s="139"/>
      <c r="FY328" s="139"/>
      <c r="GA328" s="139"/>
      <c r="GB328" s="139"/>
    </row>
    <row r="329" spans="2:184">
      <c r="B329" s="26">
        <v>710000</v>
      </c>
      <c r="C329" s="6">
        <v>4</v>
      </c>
      <c r="D329" s="6">
        <v>2</v>
      </c>
      <c r="E329" s="6">
        <v>2780</v>
      </c>
      <c r="F329" s="6">
        <v>6978</v>
      </c>
      <c r="G329" s="27">
        <v>8</v>
      </c>
      <c r="I329" s="55">
        <v>500000</v>
      </c>
      <c r="J329" s="6">
        <v>3</v>
      </c>
      <c r="K329" s="6">
        <v>1</v>
      </c>
      <c r="L329" s="6">
        <v>1800</v>
      </c>
      <c r="M329" s="6">
        <v>7199</v>
      </c>
      <c r="N329" s="27">
        <v>7</v>
      </c>
      <c r="P329" s="26">
        <v>906000</v>
      </c>
      <c r="Q329" s="57">
        <v>3</v>
      </c>
      <c r="R329" s="6">
        <v>2</v>
      </c>
      <c r="S329" s="6">
        <v>2030</v>
      </c>
      <c r="T329" s="6">
        <v>1800</v>
      </c>
      <c r="U329" s="27">
        <v>9</v>
      </c>
      <c r="W329" s="38">
        <v>400000</v>
      </c>
      <c r="X329" s="34">
        <v>3</v>
      </c>
      <c r="Y329" s="59">
        <v>2</v>
      </c>
      <c r="Z329" s="34">
        <v>2393</v>
      </c>
      <c r="AA329" s="34">
        <v>4788</v>
      </c>
      <c r="AB329" s="39">
        <v>8</v>
      </c>
      <c r="AD329" s="38">
        <v>367500</v>
      </c>
      <c r="AE329" s="34">
        <v>3</v>
      </c>
      <c r="AF329" s="34">
        <v>1</v>
      </c>
      <c r="AG329" s="34">
        <v>1410</v>
      </c>
      <c r="AH329" s="34">
        <v>9647</v>
      </c>
      <c r="AI329" s="62">
        <v>8</v>
      </c>
      <c r="AK329" s="38">
        <v>402000</v>
      </c>
      <c r="AL329" s="34">
        <v>3</v>
      </c>
      <c r="AM329" s="34">
        <v>2</v>
      </c>
      <c r="AN329" s="59">
        <v>1960</v>
      </c>
      <c r="AO329" s="34">
        <v>8000</v>
      </c>
      <c r="AP329" s="39">
        <v>7</v>
      </c>
      <c r="AS329" s="38">
        <v>283000</v>
      </c>
      <c r="AT329" s="34">
        <v>3</v>
      </c>
      <c r="AU329" s="34">
        <v>1</v>
      </c>
      <c r="AV329" s="34">
        <v>890</v>
      </c>
      <c r="AW329" s="59">
        <v>8400</v>
      </c>
      <c r="AX329" s="39">
        <v>6</v>
      </c>
      <c r="BN329" s="38">
        <v>247500</v>
      </c>
      <c r="BO329" s="34">
        <v>4</v>
      </c>
      <c r="BP329" s="59">
        <v>2</v>
      </c>
      <c r="BQ329" s="34">
        <v>1710</v>
      </c>
      <c r="BR329" s="34">
        <v>5200</v>
      </c>
      <c r="BS329" s="39">
        <v>7</v>
      </c>
      <c r="BU329" s="38">
        <v>247500</v>
      </c>
      <c r="BV329" s="34">
        <v>4</v>
      </c>
      <c r="BW329" s="59">
        <v>2</v>
      </c>
      <c r="BX329" s="34">
        <v>1710</v>
      </c>
      <c r="BY329" s="34">
        <v>5200</v>
      </c>
      <c r="BZ329" s="39">
        <v>7</v>
      </c>
      <c r="FJ329" s="100"/>
      <c r="FK329" s="89"/>
      <c r="FL329" s="89">
        <v>1800</v>
      </c>
      <c r="FM329" s="89">
        <v>500000</v>
      </c>
      <c r="FN329" s="145">
        <f t="shared" si="56"/>
        <v>-78.559999999999945</v>
      </c>
      <c r="FO329" s="145">
        <f t="shared" si="57"/>
        <v>6171.673599999991</v>
      </c>
      <c r="FP329" s="89">
        <f t="shared" si="53"/>
        <v>44017.099999999977</v>
      </c>
      <c r="FQ329" s="89">
        <f t="shared" si="54"/>
        <v>1937505092.4099979</v>
      </c>
      <c r="FR329" s="89">
        <f t="shared" si="55"/>
        <v>-3457983.375999996</v>
      </c>
      <c r="FS329" s="89"/>
      <c r="FT329" s="89"/>
      <c r="FU329" s="89"/>
      <c r="FV329" s="139"/>
      <c r="FW329" s="139"/>
      <c r="FX329" s="139"/>
      <c r="FY329" s="139"/>
      <c r="GA329" s="139"/>
      <c r="GB329" s="139"/>
    </row>
    <row r="330" spans="2:184">
      <c r="B330" s="26">
        <v>585000</v>
      </c>
      <c r="C330" s="6">
        <v>3</v>
      </c>
      <c r="D330" s="6">
        <v>2</v>
      </c>
      <c r="E330" s="6">
        <v>2330</v>
      </c>
      <c r="F330" s="6">
        <v>33750</v>
      </c>
      <c r="G330" s="27">
        <v>9</v>
      </c>
      <c r="I330" s="55">
        <v>500000</v>
      </c>
      <c r="J330" s="6">
        <v>3</v>
      </c>
      <c r="K330" s="6">
        <v>2</v>
      </c>
      <c r="L330" s="6">
        <v>2990</v>
      </c>
      <c r="M330" s="6">
        <v>216057</v>
      </c>
      <c r="N330" s="27">
        <v>9</v>
      </c>
      <c r="P330" s="26">
        <v>912000</v>
      </c>
      <c r="Q330" s="57">
        <v>3</v>
      </c>
      <c r="R330" s="6">
        <v>2</v>
      </c>
      <c r="S330" s="6">
        <v>2979</v>
      </c>
      <c r="T330" s="6">
        <v>17313</v>
      </c>
      <c r="U330" s="27">
        <v>10</v>
      </c>
      <c r="W330" s="38">
        <v>402000</v>
      </c>
      <c r="X330" s="34">
        <v>3</v>
      </c>
      <c r="Y330" s="59">
        <v>2</v>
      </c>
      <c r="Z330" s="34">
        <v>1960</v>
      </c>
      <c r="AA330" s="34">
        <v>8000</v>
      </c>
      <c r="AB330" s="39">
        <v>7</v>
      </c>
      <c r="AD330" s="38">
        <v>370000</v>
      </c>
      <c r="AE330" s="34">
        <v>3</v>
      </c>
      <c r="AF330" s="34">
        <v>2</v>
      </c>
      <c r="AG330" s="34">
        <v>1860</v>
      </c>
      <c r="AH330" s="34">
        <v>9100</v>
      </c>
      <c r="AI330" s="62">
        <v>8</v>
      </c>
      <c r="AK330" s="38">
        <v>599000</v>
      </c>
      <c r="AL330" s="34">
        <v>3</v>
      </c>
      <c r="AM330" s="34">
        <v>2</v>
      </c>
      <c r="AN330" s="59">
        <v>1960</v>
      </c>
      <c r="AO330" s="34">
        <v>2500</v>
      </c>
      <c r="AP330" s="39">
        <v>7</v>
      </c>
      <c r="AS330" s="38">
        <v>314950</v>
      </c>
      <c r="AT330" s="34">
        <v>3</v>
      </c>
      <c r="AU330" s="34">
        <v>2</v>
      </c>
      <c r="AV330" s="34">
        <v>1654</v>
      </c>
      <c r="AW330" s="59">
        <v>8479</v>
      </c>
      <c r="AX330" s="39">
        <v>7</v>
      </c>
      <c r="BN330" s="38">
        <v>252000</v>
      </c>
      <c r="BO330" s="34">
        <v>3</v>
      </c>
      <c r="BP330" s="59">
        <v>2</v>
      </c>
      <c r="BQ330" s="34">
        <v>1670</v>
      </c>
      <c r="BR330" s="34">
        <v>7881</v>
      </c>
      <c r="BS330" s="39">
        <v>7</v>
      </c>
      <c r="BU330" s="38">
        <v>252000</v>
      </c>
      <c r="BV330" s="34">
        <v>3</v>
      </c>
      <c r="BW330" s="59">
        <v>2</v>
      </c>
      <c r="BX330" s="34">
        <v>1670</v>
      </c>
      <c r="BY330" s="34">
        <v>7881</v>
      </c>
      <c r="BZ330" s="39">
        <v>7</v>
      </c>
      <c r="FJ330" s="100"/>
      <c r="FK330" s="89"/>
      <c r="FL330" s="89">
        <v>2990</v>
      </c>
      <c r="FM330" s="89">
        <v>500000</v>
      </c>
      <c r="FN330" s="145">
        <f t="shared" si="56"/>
        <v>1111.44</v>
      </c>
      <c r="FO330" s="145">
        <f t="shared" si="57"/>
        <v>1235298.8736</v>
      </c>
      <c r="FP330" s="89">
        <f t="shared" si="53"/>
        <v>44017.099999999977</v>
      </c>
      <c r="FQ330" s="89">
        <f t="shared" si="54"/>
        <v>1937505092.4099979</v>
      </c>
      <c r="FR330" s="89">
        <f t="shared" si="55"/>
        <v>48922365.623999976</v>
      </c>
      <c r="FS330" s="89"/>
      <c r="FT330" s="89"/>
      <c r="FU330" s="89"/>
      <c r="FV330" s="139"/>
      <c r="FW330" s="139"/>
      <c r="FX330" s="139"/>
      <c r="FY330" s="139"/>
      <c r="GA330" s="139"/>
      <c r="GB330" s="139"/>
    </row>
    <row r="331" spans="2:184">
      <c r="B331" s="26">
        <v>156000</v>
      </c>
      <c r="C331" s="6">
        <v>3</v>
      </c>
      <c r="D331" s="6">
        <v>1</v>
      </c>
      <c r="E331" s="6">
        <v>970</v>
      </c>
      <c r="F331" s="6">
        <v>8580</v>
      </c>
      <c r="G331" s="27">
        <v>7</v>
      </c>
      <c r="I331" s="55">
        <v>500000</v>
      </c>
      <c r="J331" s="6">
        <v>4</v>
      </c>
      <c r="K331" s="6">
        <v>2</v>
      </c>
      <c r="L331" s="6">
        <v>2260</v>
      </c>
      <c r="M331" s="6">
        <v>7209</v>
      </c>
      <c r="N331" s="27">
        <v>7</v>
      </c>
      <c r="P331" s="26">
        <v>913000</v>
      </c>
      <c r="Q331" s="57">
        <v>3</v>
      </c>
      <c r="R331" s="6">
        <v>1</v>
      </c>
      <c r="S331" s="6">
        <v>2170</v>
      </c>
      <c r="T331" s="6">
        <v>4000</v>
      </c>
      <c r="U331" s="27">
        <v>7</v>
      </c>
      <c r="W331" s="38">
        <v>403000</v>
      </c>
      <c r="X331" s="34">
        <v>3</v>
      </c>
      <c r="Y331" s="59">
        <v>2</v>
      </c>
      <c r="Z331" s="34">
        <v>1840</v>
      </c>
      <c r="AA331" s="34">
        <v>13020</v>
      </c>
      <c r="AB331" s="39">
        <v>8</v>
      </c>
      <c r="AD331" s="38">
        <v>375000</v>
      </c>
      <c r="AE331" s="34">
        <v>3</v>
      </c>
      <c r="AF331" s="34">
        <v>2</v>
      </c>
      <c r="AG331" s="34">
        <v>2120</v>
      </c>
      <c r="AH331" s="34">
        <v>18500</v>
      </c>
      <c r="AI331" s="62">
        <v>8</v>
      </c>
      <c r="AK331" s="38">
        <v>396000</v>
      </c>
      <c r="AL331" s="34">
        <v>4</v>
      </c>
      <c r="AM331" s="34">
        <v>1</v>
      </c>
      <c r="AN331" s="59">
        <v>1970</v>
      </c>
      <c r="AO331" s="34">
        <v>12409</v>
      </c>
      <c r="AP331" s="39">
        <v>7</v>
      </c>
      <c r="AS331" s="38">
        <v>249000</v>
      </c>
      <c r="AT331" s="34">
        <v>3</v>
      </c>
      <c r="AU331" s="34">
        <v>1</v>
      </c>
      <c r="AV331" s="34">
        <v>1050</v>
      </c>
      <c r="AW331" s="59">
        <v>8498</v>
      </c>
      <c r="AX331" s="39">
        <v>7</v>
      </c>
      <c r="BN331" s="38">
        <v>252000</v>
      </c>
      <c r="BO331" s="34">
        <v>3</v>
      </c>
      <c r="BP331" s="59">
        <v>2</v>
      </c>
      <c r="BQ331" s="34">
        <v>1670</v>
      </c>
      <c r="BR331" s="34">
        <v>4020</v>
      </c>
      <c r="BS331" s="39">
        <v>7</v>
      </c>
      <c r="BU331" s="38">
        <v>252000</v>
      </c>
      <c r="BV331" s="34">
        <v>3</v>
      </c>
      <c r="BW331" s="59">
        <v>2</v>
      </c>
      <c r="BX331" s="34">
        <v>1670</v>
      </c>
      <c r="BY331" s="34">
        <v>4020</v>
      </c>
      <c r="BZ331" s="39">
        <v>7</v>
      </c>
      <c r="FJ331" s="100"/>
      <c r="FK331" s="89"/>
      <c r="FL331" s="89">
        <v>2260</v>
      </c>
      <c r="FM331" s="89">
        <v>500000</v>
      </c>
      <c r="FN331" s="145">
        <f t="shared" si="56"/>
        <v>381.44000000000005</v>
      </c>
      <c r="FO331" s="145">
        <f t="shared" si="57"/>
        <v>145496.47360000006</v>
      </c>
      <c r="FP331" s="89">
        <f t="shared" si="53"/>
        <v>44017.099999999977</v>
      </c>
      <c r="FQ331" s="89">
        <f t="shared" si="54"/>
        <v>1937505092.4099979</v>
      </c>
      <c r="FR331" s="89">
        <f t="shared" si="55"/>
        <v>16789882.623999994</v>
      </c>
      <c r="FS331" s="89"/>
      <c r="FT331" s="89"/>
      <c r="FU331" s="89"/>
      <c r="FV331" s="139"/>
      <c r="FW331" s="139"/>
      <c r="FX331" s="139"/>
      <c r="FY331" s="139"/>
      <c r="GA331" s="139"/>
      <c r="GB331" s="139"/>
    </row>
    <row r="332" spans="2:184">
      <c r="B332" s="26">
        <v>569950</v>
      </c>
      <c r="C332" s="6">
        <v>4</v>
      </c>
      <c r="D332" s="6">
        <v>3</v>
      </c>
      <c r="E332" s="6">
        <v>2700</v>
      </c>
      <c r="F332" s="6">
        <v>443440</v>
      </c>
      <c r="G332" s="27">
        <v>8</v>
      </c>
      <c r="I332" s="55">
        <v>503000</v>
      </c>
      <c r="J332" s="6">
        <v>3</v>
      </c>
      <c r="K332" s="6">
        <v>2</v>
      </c>
      <c r="L332" s="6">
        <v>2190</v>
      </c>
      <c r="M332" s="6">
        <v>4882</v>
      </c>
      <c r="N332" s="27">
        <v>9</v>
      </c>
      <c r="P332" s="26">
        <v>950000</v>
      </c>
      <c r="Q332" s="57">
        <v>3</v>
      </c>
      <c r="R332" s="6">
        <v>3</v>
      </c>
      <c r="S332" s="6">
        <v>3050</v>
      </c>
      <c r="T332" s="6">
        <v>18892</v>
      </c>
      <c r="U332" s="27">
        <v>8</v>
      </c>
      <c r="W332" s="38">
        <v>408000</v>
      </c>
      <c r="X332" s="34">
        <v>3</v>
      </c>
      <c r="Y332" s="59">
        <v>2</v>
      </c>
      <c r="Z332" s="34">
        <v>2800</v>
      </c>
      <c r="AA332" s="34">
        <v>35362</v>
      </c>
      <c r="AB332" s="39">
        <v>9</v>
      </c>
      <c r="AD332" s="38">
        <v>376000</v>
      </c>
      <c r="AE332" s="34">
        <v>3</v>
      </c>
      <c r="AF332" s="34">
        <v>2</v>
      </c>
      <c r="AG332" s="34">
        <v>1540</v>
      </c>
      <c r="AH332" s="34">
        <v>1827</v>
      </c>
      <c r="AI332" s="62">
        <v>8</v>
      </c>
      <c r="AK332" s="38">
        <v>385000</v>
      </c>
      <c r="AL332" s="34">
        <v>4</v>
      </c>
      <c r="AM332" s="34">
        <v>1</v>
      </c>
      <c r="AN332" s="59">
        <v>1970</v>
      </c>
      <c r="AO332" s="34">
        <v>10358</v>
      </c>
      <c r="AP332" s="39">
        <v>8</v>
      </c>
      <c r="AS332" s="38">
        <v>245000</v>
      </c>
      <c r="AT332" s="34">
        <v>3</v>
      </c>
      <c r="AU332" s="34">
        <v>2</v>
      </c>
      <c r="AV332" s="34">
        <v>1530</v>
      </c>
      <c r="AW332" s="59">
        <v>8500</v>
      </c>
      <c r="AX332" s="39">
        <v>7</v>
      </c>
      <c r="BN332" s="38">
        <v>259950</v>
      </c>
      <c r="BO332" s="34">
        <v>3</v>
      </c>
      <c r="BP332" s="59">
        <v>2</v>
      </c>
      <c r="BQ332" s="34">
        <v>1010</v>
      </c>
      <c r="BR332" s="34">
        <v>7896</v>
      </c>
      <c r="BS332" s="39">
        <v>7</v>
      </c>
      <c r="BU332" s="38">
        <v>259950</v>
      </c>
      <c r="BV332" s="34">
        <v>3</v>
      </c>
      <c r="BW332" s="59">
        <v>2</v>
      </c>
      <c r="BX332" s="34">
        <v>1010</v>
      </c>
      <c r="BY332" s="34">
        <v>7896</v>
      </c>
      <c r="BZ332" s="39">
        <v>7</v>
      </c>
      <c r="FJ332" s="100"/>
      <c r="FK332" s="89"/>
      <c r="FL332" s="89">
        <v>2190</v>
      </c>
      <c r="FM332" s="89">
        <v>503000</v>
      </c>
      <c r="FN332" s="145">
        <f t="shared" si="56"/>
        <v>311.44000000000005</v>
      </c>
      <c r="FO332" s="145">
        <f t="shared" si="57"/>
        <v>96994.873600000035</v>
      </c>
      <c r="FP332" s="89">
        <f t="shared" si="53"/>
        <v>47017.099999999977</v>
      </c>
      <c r="FQ332" s="89">
        <f t="shared" si="54"/>
        <v>2210607692.4099979</v>
      </c>
      <c r="FR332" s="89">
        <f t="shared" si="55"/>
        <v>14643005.623999996</v>
      </c>
      <c r="FS332" s="89"/>
      <c r="FT332" s="89"/>
      <c r="FU332" s="89"/>
      <c r="FV332" s="139"/>
      <c r="FW332" s="139"/>
      <c r="FX332" s="139"/>
      <c r="FY332" s="139"/>
      <c r="GA332" s="139"/>
      <c r="GB332" s="139"/>
    </row>
    <row r="333" spans="2:184">
      <c r="B333" s="26">
        <v>712000</v>
      </c>
      <c r="C333" s="6">
        <v>4</v>
      </c>
      <c r="D333" s="6">
        <v>2</v>
      </c>
      <c r="E333" s="6">
        <v>3400</v>
      </c>
      <c r="F333" s="6">
        <v>247421</v>
      </c>
      <c r="G333" s="27">
        <v>9</v>
      </c>
      <c r="I333" s="55">
        <v>503000</v>
      </c>
      <c r="J333" s="6">
        <v>3</v>
      </c>
      <c r="K333" s="6">
        <v>1</v>
      </c>
      <c r="L333" s="6">
        <v>2070</v>
      </c>
      <c r="M333" s="6">
        <v>9827</v>
      </c>
      <c r="N333" s="27">
        <v>7</v>
      </c>
      <c r="P333" s="26">
        <v>954500</v>
      </c>
      <c r="Q333" s="57">
        <v>3</v>
      </c>
      <c r="R333" s="6">
        <v>2</v>
      </c>
      <c r="S333" s="6">
        <v>2440</v>
      </c>
      <c r="T333" s="6">
        <v>9689</v>
      </c>
      <c r="U333" s="27">
        <v>8</v>
      </c>
      <c r="W333" s="38">
        <v>410000</v>
      </c>
      <c r="X333" s="34">
        <v>3</v>
      </c>
      <c r="Y333" s="59">
        <v>2</v>
      </c>
      <c r="Z333" s="34">
        <v>1800</v>
      </c>
      <c r="AA333" s="34">
        <v>36704</v>
      </c>
      <c r="AB333" s="39">
        <v>8</v>
      </c>
      <c r="AD333" s="38">
        <v>379900</v>
      </c>
      <c r="AE333" s="34">
        <v>3</v>
      </c>
      <c r="AF333" s="34">
        <v>2</v>
      </c>
      <c r="AG333" s="34">
        <v>1800</v>
      </c>
      <c r="AH333" s="34">
        <v>2791</v>
      </c>
      <c r="AI333" s="62">
        <v>8</v>
      </c>
      <c r="AK333" s="38">
        <v>279000</v>
      </c>
      <c r="AL333" s="34">
        <v>4</v>
      </c>
      <c r="AM333" s="34">
        <v>2</v>
      </c>
      <c r="AN333" s="59">
        <v>1980</v>
      </c>
      <c r="AO333" s="34">
        <v>10051</v>
      </c>
      <c r="AP333" s="39">
        <v>7</v>
      </c>
      <c r="AS333" s="38">
        <v>437000</v>
      </c>
      <c r="AT333" s="34">
        <v>4</v>
      </c>
      <c r="AU333" s="34">
        <v>2</v>
      </c>
      <c r="AV333" s="34">
        <v>1890</v>
      </c>
      <c r="AW333" s="59">
        <v>8505</v>
      </c>
      <c r="AX333" s="39">
        <v>8</v>
      </c>
      <c r="BN333" s="38">
        <v>260000</v>
      </c>
      <c r="BO333" s="34">
        <v>3</v>
      </c>
      <c r="BP333" s="59">
        <v>2</v>
      </c>
      <c r="BQ333" s="34">
        <v>1920</v>
      </c>
      <c r="BR333" s="34">
        <v>7415</v>
      </c>
      <c r="BS333" s="39">
        <v>7</v>
      </c>
      <c r="BU333" s="38">
        <v>260000</v>
      </c>
      <c r="BV333" s="34">
        <v>3</v>
      </c>
      <c r="BW333" s="59">
        <v>2</v>
      </c>
      <c r="BX333" s="34">
        <v>1920</v>
      </c>
      <c r="BY333" s="34">
        <v>7415</v>
      </c>
      <c r="BZ333" s="39">
        <v>7</v>
      </c>
      <c r="FJ333" s="100"/>
      <c r="FK333" s="89"/>
      <c r="FL333" s="89">
        <v>2070</v>
      </c>
      <c r="FM333" s="89">
        <v>503000</v>
      </c>
      <c r="FN333" s="145">
        <f t="shared" si="56"/>
        <v>191.44000000000005</v>
      </c>
      <c r="FO333" s="145">
        <f t="shared" si="57"/>
        <v>36649.273600000022</v>
      </c>
      <c r="FP333" s="89">
        <f t="shared" si="53"/>
        <v>47017.099999999977</v>
      </c>
      <c r="FQ333" s="89">
        <f t="shared" si="54"/>
        <v>2210607692.4099979</v>
      </c>
      <c r="FR333" s="89">
        <f t="shared" si="55"/>
        <v>9000953.623999998</v>
      </c>
      <c r="FS333" s="89"/>
      <c r="FT333" s="89"/>
      <c r="FU333" s="89"/>
      <c r="FV333" s="139"/>
      <c r="FW333" s="139"/>
      <c r="FX333" s="139"/>
      <c r="FY333" s="139"/>
      <c r="GA333" s="139"/>
      <c r="GB333" s="139"/>
    </row>
    <row r="334" spans="2:184">
      <c r="B334" s="26">
        <v>530000</v>
      </c>
      <c r="C334" s="6">
        <v>3</v>
      </c>
      <c r="D334" s="6">
        <v>2</v>
      </c>
      <c r="E334" s="6">
        <v>3150</v>
      </c>
      <c r="F334" s="6">
        <v>21893</v>
      </c>
      <c r="G334" s="27">
        <v>9</v>
      </c>
      <c r="I334" s="55">
        <v>505000</v>
      </c>
      <c r="J334" s="6">
        <v>4</v>
      </c>
      <c r="K334" s="6">
        <v>1</v>
      </c>
      <c r="L334" s="6">
        <v>1480</v>
      </c>
      <c r="M334" s="6">
        <v>12675</v>
      </c>
      <c r="N334" s="27">
        <v>7</v>
      </c>
      <c r="P334" s="26">
        <v>179000</v>
      </c>
      <c r="Q334" s="57">
        <v>4</v>
      </c>
      <c r="R334" s="6">
        <v>1</v>
      </c>
      <c r="S334" s="6">
        <v>1790</v>
      </c>
      <c r="T334" s="6">
        <v>7175</v>
      </c>
      <c r="U334" s="27">
        <v>6</v>
      </c>
      <c r="W334" s="38">
        <v>415000</v>
      </c>
      <c r="X334" s="34">
        <v>3</v>
      </c>
      <c r="Y334" s="59">
        <v>2</v>
      </c>
      <c r="Z334" s="34">
        <v>2600</v>
      </c>
      <c r="AA334" s="34">
        <v>64626</v>
      </c>
      <c r="AB334" s="39">
        <v>8</v>
      </c>
      <c r="AD334" s="38">
        <v>379950</v>
      </c>
      <c r="AE334" s="34">
        <v>4</v>
      </c>
      <c r="AF334" s="34">
        <v>2</v>
      </c>
      <c r="AG334" s="34">
        <v>2580</v>
      </c>
      <c r="AH334" s="34">
        <v>4818</v>
      </c>
      <c r="AI334" s="62">
        <v>8</v>
      </c>
      <c r="AK334" s="38">
        <v>550000</v>
      </c>
      <c r="AL334" s="34">
        <v>3</v>
      </c>
      <c r="AM334" s="34">
        <v>2</v>
      </c>
      <c r="AN334" s="59">
        <v>1980</v>
      </c>
      <c r="AO334" s="34">
        <v>9061</v>
      </c>
      <c r="AP334" s="39">
        <v>8</v>
      </c>
      <c r="AS334" s="38">
        <v>657000</v>
      </c>
      <c r="AT334" s="34">
        <v>4</v>
      </c>
      <c r="AU334" s="34">
        <v>1</v>
      </c>
      <c r="AV334" s="34">
        <v>2740</v>
      </c>
      <c r="AW334" s="59">
        <v>8520</v>
      </c>
      <c r="AX334" s="39">
        <v>8</v>
      </c>
      <c r="BN334" s="38">
        <v>260000</v>
      </c>
      <c r="BO334" s="34">
        <v>4</v>
      </c>
      <c r="BP334" s="59">
        <v>2</v>
      </c>
      <c r="BQ334" s="34">
        <v>2050</v>
      </c>
      <c r="BR334" s="34">
        <v>12500</v>
      </c>
      <c r="BS334" s="39">
        <v>7</v>
      </c>
      <c r="BU334" s="38">
        <v>260000</v>
      </c>
      <c r="BV334" s="34">
        <v>4</v>
      </c>
      <c r="BW334" s="59">
        <v>2</v>
      </c>
      <c r="BX334" s="34">
        <v>2050</v>
      </c>
      <c r="BY334" s="34">
        <v>12500</v>
      </c>
      <c r="BZ334" s="39">
        <v>7</v>
      </c>
      <c r="FJ334" s="100"/>
      <c r="FK334" s="89"/>
      <c r="FL334" s="89">
        <v>1480</v>
      </c>
      <c r="FM334" s="89">
        <v>505000</v>
      </c>
      <c r="FN334" s="145">
        <f t="shared" si="56"/>
        <v>-398.55999999999995</v>
      </c>
      <c r="FO334" s="145">
        <f t="shared" si="57"/>
        <v>158850.07359999995</v>
      </c>
      <c r="FP334" s="89">
        <f t="shared" si="53"/>
        <v>49017.099999999977</v>
      </c>
      <c r="FQ334" s="89">
        <f t="shared" si="54"/>
        <v>2402676092.4099979</v>
      </c>
      <c r="FR334" s="89">
        <f t="shared" si="55"/>
        <v>-19536255.375999987</v>
      </c>
      <c r="FS334" s="89"/>
      <c r="FT334" s="89"/>
      <c r="FU334" s="89"/>
      <c r="FV334" s="139"/>
      <c r="FW334" s="139"/>
      <c r="FX334" s="139"/>
      <c r="FY334" s="139"/>
      <c r="GA334" s="139"/>
      <c r="GB334" s="139"/>
    </row>
    <row r="335" spans="2:184">
      <c r="B335" s="26">
        <v>450000</v>
      </c>
      <c r="C335" s="6">
        <v>3</v>
      </c>
      <c r="D335" s="6">
        <v>2</v>
      </c>
      <c r="E335" s="6">
        <v>1760</v>
      </c>
      <c r="F335" s="6">
        <v>10013</v>
      </c>
      <c r="G335" s="27">
        <v>8</v>
      </c>
      <c r="I335" s="55">
        <v>505000</v>
      </c>
      <c r="J335" s="6">
        <v>4</v>
      </c>
      <c r="K335" s="6">
        <v>2</v>
      </c>
      <c r="L335" s="6">
        <v>2350</v>
      </c>
      <c r="M335" s="6">
        <v>12540</v>
      </c>
      <c r="N335" s="27">
        <v>8</v>
      </c>
      <c r="P335" s="26">
        <v>185000</v>
      </c>
      <c r="Q335" s="57">
        <v>4</v>
      </c>
      <c r="R335" s="6">
        <v>1</v>
      </c>
      <c r="S335" s="6">
        <v>1490</v>
      </c>
      <c r="T335" s="6">
        <v>6600</v>
      </c>
      <c r="U335" s="27">
        <v>7</v>
      </c>
      <c r="W335" s="38">
        <v>415000</v>
      </c>
      <c r="X335" s="34">
        <v>3</v>
      </c>
      <c r="Y335" s="59">
        <v>2</v>
      </c>
      <c r="Z335" s="34">
        <v>1620</v>
      </c>
      <c r="AA335" s="34">
        <v>998</v>
      </c>
      <c r="AB335" s="39">
        <v>8</v>
      </c>
      <c r="AD335" s="38">
        <v>380000</v>
      </c>
      <c r="AE335" s="34">
        <v>2</v>
      </c>
      <c r="AF335" s="34">
        <v>1</v>
      </c>
      <c r="AG335" s="34">
        <v>1210</v>
      </c>
      <c r="AH335" s="34">
        <v>4800</v>
      </c>
      <c r="AI335" s="62">
        <v>8</v>
      </c>
      <c r="AK335" s="38">
        <v>619000</v>
      </c>
      <c r="AL335" s="34">
        <v>3</v>
      </c>
      <c r="AM335" s="34">
        <v>2</v>
      </c>
      <c r="AN335" s="59">
        <v>1990</v>
      </c>
      <c r="AO335" s="34">
        <v>3000</v>
      </c>
      <c r="AP335" s="39">
        <v>8</v>
      </c>
      <c r="AS335" s="38">
        <v>355950</v>
      </c>
      <c r="AT335" s="34">
        <v>4</v>
      </c>
      <c r="AU335" s="34">
        <v>2</v>
      </c>
      <c r="AV335" s="34">
        <v>1960</v>
      </c>
      <c r="AW335" s="59">
        <v>8540</v>
      </c>
      <c r="AX335" s="39">
        <v>7</v>
      </c>
      <c r="BN335" s="38">
        <v>264500</v>
      </c>
      <c r="BO335" s="34">
        <v>3</v>
      </c>
      <c r="BP335" s="59">
        <v>2</v>
      </c>
      <c r="BQ335" s="34">
        <v>1370</v>
      </c>
      <c r="BR335" s="34">
        <v>7087</v>
      </c>
      <c r="BS335" s="39">
        <v>7</v>
      </c>
      <c r="BU335" s="38">
        <v>264500</v>
      </c>
      <c r="BV335" s="34">
        <v>3</v>
      </c>
      <c r="BW335" s="59">
        <v>2</v>
      </c>
      <c r="BX335" s="34">
        <v>1370</v>
      </c>
      <c r="BY335" s="34">
        <v>7087</v>
      </c>
      <c r="BZ335" s="39">
        <v>7</v>
      </c>
      <c r="FJ335" s="100"/>
      <c r="FK335" s="89"/>
      <c r="FL335" s="89">
        <v>2350</v>
      </c>
      <c r="FM335" s="89">
        <v>505000</v>
      </c>
      <c r="FN335" s="145">
        <f t="shared" si="56"/>
        <v>471.44000000000005</v>
      </c>
      <c r="FO335" s="145">
        <f t="shared" si="57"/>
        <v>222255.67360000004</v>
      </c>
      <c r="FP335" s="89">
        <f t="shared" si="53"/>
        <v>49017.099999999977</v>
      </c>
      <c r="FQ335" s="89">
        <f t="shared" si="54"/>
        <v>2402676092.4099979</v>
      </c>
      <c r="FR335" s="89">
        <f t="shared" si="55"/>
        <v>23108621.623999991</v>
      </c>
      <c r="FS335" s="89"/>
      <c r="FT335" s="89"/>
      <c r="FU335" s="89"/>
      <c r="FV335" s="139"/>
      <c r="FW335" s="139"/>
      <c r="FX335" s="139"/>
      <c r="FY335" s="139"/>
      <c r="GA335" s="139"/>
      <c r="GB335" s="139"/>
    </row>
    <row r="336" spans="2:184">
      <c r="B336" s="26">
        <v>396000</v>
      </c>
      <c r="C336" s="6">
        <v>4</v>
      </c>
      <c r="D336" s="6">
        <v>1</v>
      </c>
      <c r="E336" s="6">
        <v>1970</v>
      </c>
      <c r="F336" s="6">
        <v>12409</v>
      </c>
      <c r="G336" s="27">
        <v>7</v>
      </c>
      <c r="I336" s="55">
        <v>505000</v>
      </c>
      <c r="J336" s="6">
        <v>4</v>
      </c>
      <c r="K336" s="6">
        <v>2</v>
      </c>
      <c r="L336" s="6">
        <v>2790</v>
      </c>
      <c r="M336" s="6">
        <v>5602</v>
      </c>
      <c r="N336" s="27">
        <v>8</v>
      </c>
      <c r="P336" s="26">
        <v>199000</v>
      </c>
      <c r="Q336" s="57">
        <v>4</v>
      </c>
      <c r="R336" s="6">
        <v>2</v>
      </c>
      <c r="S336" s="6">
        <v>2030</v>
      </c>
      <c r="T336" s="6">
        <v>8120</v>
      </c>
      <c r="U336" s="27">
        <v>7</v>
      </c>
      <c r="W336" s="38">
        <v>420000</v>
      </c>
      <c r="X336" s="34">
        <v>3</v>
      </c>
      <c r="Y336" s="59">
        <v>2</v>
      </c>
      <c r="Z336" s="34">
        <v>1620</v>
      </c>
      <c r="AA336" s="34">
        <v>1075</v>
      </c>
      <c r="AB336" s="39">
        <v>8</v>
      </c>
      <c r="AD336" s="38">
        <v>380000</v>
      </c>
      <c r="AE336" s="34">
        <v>4</v>
      </c>
      <c r="AF336" s="34">
        <v>2</v>
      </c>
      <c r="AG336" s="34">
        <v>2300</v>
      </c>
      <c r="AH336" s="34">
        <v>7707</v>
      </c>
      <c r="AI336" s="62">
        <v>8</v>
      </c>
      <c r="AK336" s="38">
        <v>275000</v>
      </c>
      <c r="AL336" s="34">
        <v>4</v>
      </c>
      <c r="AM336" s="34">
        <v>1</v>
      </c>
      <c r="AN336" s="59">
        <v>2000</v>
      </c>
      <c r="AO336" s="34">
        <v>8700</v>
      </c>
      <c r="AP336" s="39">
        <v>7</v>
      </c>
      <c r="AS336" s="38">
        <v>202500</v>
      </c>
      <c r="AT336" s="34">
        <v>3</v>
      </c>
      <c r="AU336" s="34">
        <v>1</v>
      </c>
      <c r="AV336" s="34">
        <v>1120</v>
      </c>
      <c r="AW336" s="59">
        <v>8576</v>
      </c>
      <c r="AX336" s="39">
        <v>6</v>
      </c>
      <c r="BN336" s="38">
        <v>265000</v>
      </c>
      <c r="BO336" s="34">
        <v>2</v>
      </c>
      <c r="BP336" s="59">
        <v>2</v>
      </c>
      <c r="BQ336" s="34">
        <v>1650</v>
      </c>
      <c r="BR336" s="34">
        <v>8975</v>
      </c>
      <c r="BS336" s="39">
        <v>6</v>
      </c>
      <c r="BU336" s="38">
        <v>265000</v>
      </c>
      <c r="BV336" s="34">
        <v>2</v>
      </c>
      <c r="BW336" s="59">
        <v>2</v>
      </c>
      <c r="BX336" s="34">
        <v>1650</v>
      </c>
      <c r="BY336" s="34">
        <v>8975</v>
      </c>
      <c r="BZ336" s="39">
        <v>6</v>
      </c>
      <c r="FJ336" s="100"/>
      <c r="FK336" s="89"/>
      <c r="FL336" s="89">
        <v>2790</v>
      </c>
      <c r="FM336" s="89">
        <v>505000</v>
      </c>
      <c r="FN336" s="145">
        <f t="shared" si="56"/>
        <v>911.44</v>
      </c>
      <c r="FO336" s="145">
        <f t="shared" si="57"/>
        <v>830722.87360000005</v>
      </c>
      <c r="FP336" s="89">
        <f t="shared" si="53"/>
        <v>49017.099999999977</v>
      </c>
      <c r="FQ336" s="89">
        <f t="shared" si="54"/>
        <v>2402676092.4099979</v>
      </c>
      <c r="FR336" s="89">
        <f t="shared" si="55"/>
        <v>44676145.623999983</v>
      </c>
      <c r="FS336" s="89"/>
      <c r="FT336" s="89"/>
      <c r="FU336" s="89"/>
      <c r="FV336" s="139"/>
      <c r="FW336" s="139"/>
      <c r="FX336" s="139"/>
      <c r="FY336" s="139"/>
      <c r="GA336" s="139"/>
      <c r="GB336" s="139"/>
    </row>
    <row r="337" spans="2:184">
      <c r="B337" s="26">
        <v>260000</v>
      </c>
      <c r="C337" s="6">
        <v>3</v>
      </c>
      <c r="D337" s="6">
        <v>1</v>
      </c>
      <c r="E337" s="6">
        <v>1690</v>
      </c>
      <c r="F337" s="6">
        <v>13184</v>
      </c>
      <c r="G337" s="27">
        <v>7</v>
      </c>
      <c r="I337" s="55">
        <v>509500</v>
      </c>
      <c r="J337" s="6">
        <v>2</v>
      </c>
      <c r="K337" s="6">
        <v>2</v>
      </c>
      <c r="L337" s="6">
        <v>1590</v>
      </c>
      <c r="M337" s="6">
        <v>1485</v>
      </c>
      <c r="N337" s="27">
        <v>8</v>
      </c>
      <c r="P337" s="26">
        <v>219900</v>
      </c>
      <c r="Q337" s="57">
        <v>4</v>
      </c>
      <c r="R337" s="6">
        <v>1</v>
      </c>
      <c r="S337" s="6">
        <v>1120</v>
      </c>
      <c r="T337" s="6">
        <v>5427</v>
      </c>
      <c r="U337" s="27">
        <v>6</v>
      </c>
      <c r="W337" s="38">
        <v>423000</v>
      </c>
      <c r="X337" s="34">
        <v>4</v>
      </c>
      <c r="Y337" s="59">
        <v>2</v>
      </c>
      <c r="Z337" s="34">
        <v>2320</v>
      </c>
      <c r="AA337" s="34">
        <v>4254</v>
      </c>
      <c r="AB337" s="39">
        <v>8</v>
      </c>
      <c r="AD337" s="38">
        <v>382000</v>
      </c>
      <c r="AE337" s="34">
        <v>2</v>
      </c>
      <c r="AF337" s="34">
        <v>2</v>
      </c>
      <c r="AG337" s="34">
        <v>1650</v>
      </c>
      <c r="AH337" s="34">
        <v>2710</v>
      </c>
      <c r="AI337" s="62">
        <v>8</v>
      </c>
      <c r="AK337" s="38">
        <v>453500</v>
      </c>
      <c r="AL337" s="34">
        <v>4</v>
      </c>
      <c r="AM337" s="34">
        <v>1</v>
      </c>
      <c r="AN337" s="59">
        <v>2000</v>
      </c>
      <c r="AO337" s="34">
        <v>6032</v>
      </c>
      <c r="AP337" s="39">
        <v>7</v>
      </c>
      <c r="AS337" s="38">
        <v>156000</v>
      </c>
      <c r="AT337" s="34">
        <v>3</v>
      </c>
      <c r="AU337" s="34">
        <v>1</v>
      </c>
      <c r="AV337" s="34">
        <v>970</v>
      </c>
      <c r="AW337" s="59">
        <v>8580</v>
      </c>
      <c r="AX337" s="39">
        <v>7</v>
      </c>
      <c r="BN337" s="38">
        <v>268000</v>
      </c>
      <c r="BO337" s="34">
        <v>3</v>
      </c>
      <c r="BP337" s="59">
        <v>2</v>
      </c>
      <c r="BQ337" s="34">
        <v>1700</v>
      </c>
      <c r="BR337" s="34">
        <v>2250</v>
      </c>
      <c r="BS337" s="39">
        <v>7</v>
      </c>
      <c r="BU337" s="38">
        <v>268000</v>
      </c>
      <c r="BV337" s="34">
        <v>3</v>
      </c>
      <c r="BW337" s="59">
        <v>2</v>
      </c>
      <c r="BX337" s="34">
        <v>1700</v>
      </c>
      <c r="BY337" s="34">
        <v>2250</v>
      </c>
      <c r="BZ337" s="39">
        <v>7</v>
      </c>
      <c r="FJ337" s="100"/>
      <c r="FK337" s="89"/>
      <c r="FL337" s="89">
        <v>1590</v>
      </c>
      <c r="FM337" s="89">
        <v>509500</v>
      </c>
      <c r="FN337" s="145">
        <f t="shared" si="56"/>
        <v>-288.55999999999995</v>
      </c>
      <c r="FO337" s="145">
        <f t="shared" si="57"/>
        <v>83266.873599999963</v>
      </c>
      <c r="FP337" s="89">
        <f t="shared" si="53"/>
        <v>53517.099999999977</v>
      </c>
      <c r="FQ337" s="89">
        <f t="shared" si="54"/>
        <v>2864079992.4099975</v>
      </c>
      <c r="FR337" s="89">
        <f t="shared" si="55"/>
        <v>-15442894.375999991</v>
      </c>
      <c r="FS337" s="89"/>
      <c r="FT337" s="89"/>
      <c r="FU337" s="89"/>
      <c r="FV337" s="139"/>
      <c r="FW337" s="139"/>
      <c r="FX337" s="139"/>
      <c r="FY337" s="139"/>
      <c r="GA337" s="139"/>
      <c r="GB337" s="139"/>
    </row>
    <row r="338" spans="2:184">
      <c r="B338" s="26">
        <v>382000</v>
      </c>
      <c r="C338" s="6">
        <v>2</v>
      </c>
      <c r="D338" s="6">
        <v>2</v>
      </c>
      <c r="E338" s="6">
        <v>1650</v>
      </c>
      <c r="F338" s="6">
        <v>2710</v>
      </c>
      <c r="G338" s="27">
        <v>8</v>
      </c>
      <c r="I338" s="55">
        <v>510000</v>
      </c>
      <c r="J338" s="6">
        <v>3</v>
      </c>
      <c r="K338" s="6">
        <v>1</v>
      </c>
      <c r="L338" s="6">
        <v>2060</v>
      </c>
      <c r="M338" s="6">
        <v>58341</v>
      </c>
      <c r="N338" s="27">
        <v>8</v>
      </c>
      <c r="P338" s="26">
        <v>236500</v>
      </c>
      <c r="Q338" s="57">
        <v>4</v>
      </c>
      <c r="R338" s="6">
        <v>1</v>
      </c>
      <c r="S338" s="6">
        <v>2140</v>
      </c>
      <c r="T338" s="6">
        <v>4217</v>
      </c>
      <c r="U338" s="27">
        <v>6</v>
      </c>
      <c r="W338" s="38">
        <v>425000</v>
      </c>
      <c r="X338" s="34">
        <v>3</v>
      </c>
      <c r="Y338" s="59">
        <v>2</v>
      </c>
      <c r="Z338" s="34">
        <v>1120</v>
      </c>
      <c r="AA338" s="34">
        <v>1100</v>
      </c>
      <c r="AB338" s="39">
        <v>8</v>
      </c>
      <c r="AD338" s="38">
        <v>385000</v>
      </c>
      <c r="AE338" s="34">
        <v>3</v>
      </c>
      <c r="AF338" s="34">
        <v>2</v>
      </c>
      <c r="AG338" s="34">
        <v>1860</v>
      </c>
      <c r="AH338" s="34">
        <v>7400</v>
      </c>
      <c r="AI338" s="62">
        <v>8</v>
      </c>
      <c r="AK338" s="38">
        <v>526000</v>
      </c>
      <c r="AL338" s="34">
        <v>3</v>
      </c>
      <c r="AM338" s="34">
        <v>2</v>
      </c>
      <c r="AN338" s="59">
        <v>2000</v>
      </c>
      <c r="AO338" s="34">
        <v>18099</v>
      </c>
      <c r="AP338" s="39">
        <v>8</v>
      </c>
      <c r="AS338" s="38">
        <v>580000</v>
      </c>
      <c r="AT338" s="34">
        <v>3</v>
      </c>
      <c r="AU338" s="34">
        <v>2</v>
      </c>
      <c r="AV338" s="34">
        <v>1640</v>
      </c>
      <c r="AW338" s="59">
        <v>8625</v>
      </c>
      <c r="AX338" s="39">
        <v>8</v>
      </c>
      <c r="BN338" s="38">
        <v>268500</v>
      </c>
      <c r="BO338" s="34">
        <v>4</v>
      </c>
      <c r="BP338" s="59">
        <v>2</v>
      </c>
      <c r="BQ338" s="34">
        <v>2100</v>
      </c>
      <c r="BR338" s="34">
        <v>4237</v>
      </c>
      <c r="BS338" s="39">
        <v>8</v>
      </c>
      <c r="BU338" s="38">
        <v>268500</v>
      </c>
      <c r="BV338" s="34">
        <v>4</v>
      </c>
      <c r="BW338" s="59">
        <v>2</v>
      </c>
      <c r="BX338" s="34">
        <v>2100</v>
      </c>
      <c r="BY338" s="34">
        <v>4237</v>
      </c>
      <c r="BZ338" s="39">
        <v>8</v>
      </c>
      <c r="FJ338" s="100"/>
      <c r="FK338" s="89"/>
      <c r="FL338" s="89">
        <v>2060</v>
      </c>
      <c r="FM338" s="89">
        <v>510000</v>
      </c>
      <c r="FN338" s="145">
        <f t="shared" si="56"/>
        <v>181.44000000000005</v>
      </c>
      <c r="FO338" s="145">
        <f t="shared" si="57"/>
        <v>32920.473600000019</v>
      </c>
      <c r="FP338" s="89">
        <f t="shared" si="53"/>
        <v>54017.099999999977</v>
      </c>
      <c r="FQ338" s="89">
        <f t="shared" si="54"/>
        <v>2917847092.4099975</v>
      </c>
      <c r="FR338" s="89">
        <f t="shared" si="55"/>
        <v>9800862.623999998</v>
      </c>
      <c r="FS338" s="89"/>
      <c r="FT338" s="89"/>
      <c r="FU338" s="89"/>
      <c r="FV338" s="139"/>
      <c r="FW338" s="139"/>
      <c r="FX338" s="139"/>
      <c r="FY338" s="139"/>
      <c r="GA338" s="139"/>
      <c r="GB338" s="139"/>
    </row>
    <row r="339" spans="2:184">
      <c r="B339" s="26">
        <v>699000</v>
      </c>
      <c r="C339" s="6">
        <v>4</v>
      </c>
      <c r="D339" s="6">
        <v>2</v>
      </c>
      <c r="E339" s="6">
        <v>2440</v>
      </c>
      <c r="F339" s="6">
        <v>14470</v>
      </c>
      <c r="G339" s="27">
        <v>9</v>
      </c>
      <c r="I339" s="55">
        <v>510000</v>
      </c>
      <c r="J339" s="6">
        <v>4</v>
      </c>
      <c r="K339" s="6">
        <v>1</v>
      </c>
      <c r="L339" s="6">
        <v>1060</v>
      </c>
      <c r="M339" s="6">
        <v>7200</v>
      </c>
      <c r="N339" s="27">
        <v>6</v>
      </c>
      <c r="P339" s="26">
        <v>240000</v>
      </c>
      <c r="Q339" s="57">
        <v>4</v>
      </c>
      <c r="R339" s="6">
        <v>1</v>
      </c>
      <c r="S339" s="6">
        <v>1420</v>
      </c>
      <c r="T339" s="6">
        <v>5382</v>
      </c>
      <c r="U339" s="27">
        <v>5</v>
      </c>
      <c r="W339" s="38">
        <v>425000</v>
      </c>
      <c r="X339" s="34">
        <v>4</v>
      </c>
      <c r="Y339" s="59">
        <v>2</v>
      </c>
      <c r="Z339" s="34">
        <v>2270</v>
      </c>
      <c r="AA339" s="34">
        <v>4400</v>
      </c>
      <c r="AB339" s="39">
        <v>7</v>
      </c>
      <c r="AD339" s="38">
        <v>385000</v>
      </c>
      <c r="AE339" s="34">
        <v>4</v>
      </c>
      <c r="AF339" s="34">
        <v>1</v>
      </c>
      <c r="AG339" s="34">
        <v>1970</v>
      </c>
      <c r="AH339" s="34">
        <v>10358</v>
      </c>
      <c r="AI339" s="62">
        <v>8</v>
      </c>
      <c r="AK339" s="38">
        <v>490000</v>
      </c>
      <c r="AL339" s="34">
        <v>3</v>
      </c>
      <c r="AM339" s="34">
        <v>1</v>
      </c>
      <c r="AN339" s="59">
        <v>2020</v>
      </c>
      <c r="AO339" s="34">
        <v>215622</v>
      </c>
      <c r="AP339" s="39">
        <v>7</v>
      </c>
      <c r="AS339" s="38">
        <v>216000</v>
      </c>
      <c r="AT339" s="34">
        <v>3</v>
      </c>
      <c r="AU339" s="34">
        <v>1</v>
      </c>
      <c r="AV339" s="34">
        <v>1310</v>
      </c>
      <c r="AW339" s="59">
        <v>8670</v>
      </c>
      <c r="AX339" s="39">
        <v>6</v>
      </c>
      <c r="BN339" s="38">
        <v>269000</v>
      </c>
      <c r="BO339" s="34">
        <v>3</v>
      </c>
      <c r="BP339" s="59">
        <v>2</v>
      </c>
      <c r="BQ339" s="34">
        <v>1420</v>
      </c>
      <c r="BR339" s="34">
        <v>7297</v>
      </c>
      <c r="BS339" s="39">
        <v>7</v>
      </c>
      <c r="BU339" s="38">
        <v>269000</v>
      </c>
      <c r="BV339" s="34">
        <v>3</v>
      </c>
      <c r="BW339" s="59">
        <v>2</v>
      </c>
      <c r="BX339" s="34">
        <v>1420</v>
      </c>
      <c r="BY339" s="34">
        <v>7297</v>
      </c>
      <c r="BZ339" s="39">
        <v>7</v>
      </c>
      <c r="FJ339" s="100"/>
      <c r="FK339" s="89"/>
      <c r="FL339" s="89">
        <v>1060</v>
      </c>
      <c r="FM339" s="89">
        <v>510000</v>
      </c>
      <c r="FN339" s="145">
        <f t="shared" si="56"/>
        <v>-818.56</v>
      </c>
      <c r="FO339" s="145">
        <f t="shared" si="57"/>
        <v>670040.47359999991</v>
      </c>
      <c r="FP339" s="89">
        <f t="shared" si="53"/>
        <v>54017.099999999977</v>
      </c>
      <c r="FQ339" s="89">
        <f t="shared" si="54"/>
        <v>2917847092.4099975</v>
      </c>
      <c r="FR339" s="89">
        <f t="shared" si="55"/>
        <v>-44216237.37599998</v>
      </c>
      <c r="FS339" s="89"/>
      <c r="FT339" s="89"/>
      <c r="FU339" s="89"/>
      <c r="FV339" s="139"/>
      <c r="FW339" s="139"/>
      <c r="FX339" s="139"/>
      <c r="FY339" s="139"/>
      <c r="GA339" s="139"/>
      <c r="GB339" s="139"/>
    </row>
    <row r="340" spans="2:184">
      <c r="B340" s="26">
        <v>522500</v>
      </c>
      <c r="C340" s="6">
        <v>3</v>
      </c>
      <c r="D340" s="6">
        <v>1</v>
      </c>
      <c r="E340" s="6">
        <v>1710</v>
      </c>
      <c r="F340" s="6">
        <v>9707</v>
      </c>
      <c r="G340" s="27">
        <v>8</v>
      </c>
      <c r="I340" s="55">
        <v>512031</v>
      </c>
      <c r="J340" s="6">
        <v>3</v>
      </c>
      <c r="K340" s="6">
        <v>1</v>
      </c>
      <c r="L340" s="6">
        <v>1540</v>
      </c>
      <c r="M340" s="6">
        <v>3000</v>
      </c>
      <c r="N340" s="27">
        <v>7</v>
      </c>
      <c r="P340" s="26">
        <v>240000</v>
      </c>
      <c r="Q340" s="57">
        <v>4</v>
      </c>
      <c r="R340" s="6">
        <v>1</v>
      </c>
      <c r="S340" s="6">
        <v>1910</v>
      </c>
      <c r="T340" s="6">
        <v>16320</v>
      </c>
      <c r="U340" s="27">
        <v>6</v>
      </c>
      <c r="W340" s="38">
        <v>425000</v>
      </c>
      <c r="X340" s="34">
        <v>4</v>
      </c>
      <c r="Y340" s="59">
        <v>2</v>
      </c>
      <c r="Z340" s="34">
        <v>1900</v>
      </c>
      <c r="AA340" s="34">
        <v>2766</v>
      </c>
      <c r="AB340" s="39">
        <v>8</v>
      </c>
      <c r="AD340" s="38">
        <v>390000</v>
      </c>
      <c r="AE340" s="34">
        <v>3</v>
      </c>
      <c r="AF340" s="34">
        <v>2</v>
      </c>
      <c r="AG340" s="34">
        <v>2270</v>
      </c>
      <c r="AH340" s="34">
        <v>32112</v>
      </c>
      <c r="AI340" s="62">
        <v>8</v>
      </c>
      <c r="AK340" s="38">
        <v>625000</v>
      </c>
      <c r="AL340" s="34">
        <v>4</v>
      </c>
      <c r="AM340" s="34">
        <v>2</v>
      </c>
      <c r="AN340" s="59">
        <v>2020</v>
      </c>
      <c r="AO340" s="34">
        <v>6867</v>
      </c>
      <c r="AP340" s="39">
        <v>8</v>
      </c>
      <c r="AS340" s="38">
        <v>184000</v>
      </c>
      <c r="AT340" s="34">
        <v>3</v>
      </c>
      <c r="AU340" s="34">
        <v>1</v>
      </c>
      <c r="AV340" s="34">
        <v>1100</v>
      </c>
      <c r="AW340" s="59">
        <v>8680</v>
      </c>
      <c r="AX340" s="39">
        <v>6</v>
      </c>
      <c r="BN340" s="38">
        <v>269950</v>
      </c>
      <c r="BO340" s="34">
        <v>3</v>
      </c>
      <c r="BP340" s="59">
        <v>2</v>
      </c>
      <c r="BQ340" s="34">
        <v>1520</v>
      </c>
      <c r="BR340" s="34">
        <v>8720</v>
      </c>
      <c r="BS340" s="39">
        <v>7</v>
      </c>
      <c r="BU340" s="38">
        <v>269950</v>
      </c>
      <c r="BV340" s="34">
        <v>3</v>
      </c>
      <c r="BW340" s="59">
        <v>2</v>
      </c>
      <c r="BX340" s="34">
        <v>1520</v>
      </c>
      <c r="BY340" s="34">
        <v>8720</v>
      </c>
      <c r="BZ340" s="39">
        <v>7</v>
      </c>
      <c r="FJ340" s="100"/>
      <c r="FK340" s="89"/>
      <c r="FL340" s="89">
        <v>1540</v>
      </c>
      <c r="FM340" s="89">
        <v>512031</v>
      </c>
      <c r="FN340" s="145">
        <f t="shared" si="56"/>
        <v>-338.55999999999995</v>
      </c>
      <c r="FO340" s="145">
        <f t="shared" si="57"/>
        <v>114622.87359999996</v>
      </c>
      <c r="FP340" s="89">
        <f t="shared" si="53"/>
        <v>56048.099999999977</v>
      </c>
      <c r="FQ340" s="89">
        <f t="shared" si="54"/>
        <v>3141389513.6099973</v>
      </c>
      <c r="FR340" s="89">
        <f t="shared" si="55"/>
        <v>-18975644.73599999</v>
      </c>
      <c r="FS340" s="89"/>
      <c r="FT340" s="89"/>
      <c r="FU340" s="89"/>
      <c r="FV340" s="139"/>
      <c r="FW340" s="139"/>
      <c r="FX340" s="139"/>
      <c r="FY340" s="139"/>
      <c r="GA340" s="139"/>
      <c r="GB340" s="139"/>
    </row>
    <row r="341" spans="2:184">
      <c r="B341" s="26">
        <v>429900</v>
      </c>
      <c r="C341" s="6">
        <v>4</v>
      </c>
      <c r="D341" s="6">
        <v>3</v>
      </c>
      <c r="E341" s="6">
        <v>3760</v>
      </c>
      <c r="F341" s="6">
        <v>4675</v>
      </c>
      <c r="G341" s="27">
        <v>8</v>
      </c>
      <c r="I341" s="55">
        <v>512500</v>
      </c>
      <c r="J341" s="6">
        <v>3</v>
      </c>
      <c r="K341" s="6">
        <v>2</v>
      </c>
      <c r="L341" s="6">
        <v>1900</v>
      </c>
      <c r="M341" s="6">
        <v>7604</v>
      </c>
      <c r="N341" s="27">
        <v>8</v>
      </c>
      <c r="P341" s="26">
        <v>247500</v>
      </c>
      <c r="Q341" s="57">
        <v>4</v>
      </c>
      <c r="R341" s="6">
        <v>2</v>
      </c>
      <c r="S341" s="6">
        <v>1710</v>
      </c>
      <c r="T341" s="6">
        <v>5200</v>
      </c>
      <c r="U341" s="27">
        <v>7</v>
      </c>
      <c r="W341" s="38">
        <v>429950</v>
      </c>
      <c r="X341" s="34">
        <v>4</v>
      </c>
      <c r="Y341" s="59">
        <v>2</v>
      </c>
      <c r="Z341" s="34">
        <v>2320</v>
      </c>
      <c r="AA341" s="34">
        <v>4524</v>
      </c>
      <c r="AB341" s="39">
        <v>8</v>
      </c>
      <c r="AD341" s="38">
        <v>391000</v>
      </c>
      <c r="AE341" s="34">
        <v>3</v>
      </c>
      <c r="AF341" s="34">
        <v>2</v>
      </c>
      <c r="AG341" s="34">
        <v>1800</v>
      </c>
      <c r="AH341" s="34">
        <v>1120</v>
      </c>
      <c r="AI341" s="62">
        <v>8</v>
      </c>
      <c r="AK341" s="38">
        <v>199000</v>
      </c>
      <c r="AL341" s="34">
        <v>4</v>
      </c>
      <c r="AM341" s="34">
        <v>2</v>
      </c>
      <c r="AN341" s="59">
        <v>2030</v>
      </c>
      <c r="AO341" s="34">
        <v>8120</v>
      </c>
      <c r="AP341" s="39">
        <v>7</v>
      </c>
      <c r="AS341" s="38">
        <v>465000</v>
      </c>
      <c r="AT341" s="34">
        <v>3</v>
      </c>
      <c r="AU341" s="34">
        <v>1</v>
      </c>
      <c r="AV341" s="34">
        <v>900</v>
      </c>
      <c r="AW341" s="59">
        <v>8690</v>
      </c>
      <c r="AX341" s="39">
        <v>6</v>
      </c>
      <c r="BN341" s="38">
        <v>270000</v>
      </c>
      <c r="BO341" s="34">
        <v>3</v>
      </c>
      <c r="BP341" s="59">
        <v>2</v>
      </c>
      <c r="BQ341" s="34">
        <v>1670</v>
      </c>
      <c r="BR341" s="34">
        <v>8364</v>
      </c>
      <c r="BS341" s="39">
        <v>7</v>
      </c>
      <c r="BU341" s="38">
        <v>270000</v>
      </c>
      <c r="BV341" s="34">
        <v>3</v>
      </c>
      <c r="BW341" s="59">
        <v>2</v>
      </c>
      <c r="BX341" s="34">
        <v>1670</v>
      </c>
      <c r="BY341" s="34">
        <v>8364</v>
      </c>
      <c r="BZ341" s="39">
        <v>7</v>
      </c>
      <c r="FJ341" s="100"/>
      <c r="FK341" s="89"/>
      <c r="FL341" s="89">
        <v>1900</v>
      </c>
      <c r="FM341" s="89">
        <v>512500</v>
      </c>
      <c r="FN341" s="145">
        <f t="shared" si="56"/>
        <v>21.440000000000055</v>
      </c>
      <c r="FO341" s="145">
        <f t="shared" si="57"/>
        <v>459.67360000000235</v>
      </c>
      <c r="FP341" s="89">
        <f t="shared" si="53"/>
        <v>56517.099999999977</v>
      </c>
      <c r="FQ341" s="89">
        <f t="shared" si="54"/>
        <v>3194182592.4099975</v>
      </c>
      <c r="FR341" s="89">
        <f t="shared" si="55"/>
        <v>1211726.6240000026</v>
      </c>
      <c r="FS341" s="89"/>
      <c r="FT341" s="89"/>
      <c r="FU341" s="89"/>
      <c r="FV341" s="139"/>
      <c r="FW341" s="139"/>
      <c r="FX341" s="139"/>
      <c r="FY341" s="139"/>
      <c r="GA341" s="139"/>
      <c r="GB341" s="139"/>
    </row>
    <row r="342" spans="2:184">
      <c r="B342" s="26">
        <v>360000</v>
      </c>
      <c r="C342" s="6">
        <v>4</v>
      </c>
      <c r="D342" s="6">
        <v>2</v>
      </c>
      <c r="E342" s="6">
        <v>2610</v>
      </c>
      <c r="F342" s="6">
        <v>7333</v>
      </c>
      <c r="G342" s="27">
        <v>8</v>
      </c>
      <c r="I342" s="55">
        <v>512500</v>
      </c>
      <c r="J342" s="6">
        <v>3</v>
      </c>
      <c r="K342" s="6">
        <v>1</v>
      </c>
      <c r="L342" s="6">
        <v>1610</v>
      </c>
      <c r="M342" s="6">
        <v>7200</v>
      </c>
      <c r="N342" s="27">
        <v>7</v>
      </c>
      <c r="P342" s="26">
        <v>248000</v>
      </c>
      <c r="Q342" s="57">
        <v>4</v>
      </c>
      <c r="R342" s="6">
        <v>3</v>
      </c>
      <c r="S342" s="6">
        <v>1850</v>
      </c>
      <c r="T342" s="6">
        <v>6519</v>
      </c>
      <c r="U342" s="27">
        <v>7</v>
      </c>
      <c r="W342" s="38">
        <v>430000</v>
      </c>
      <c r="X342" s="34">
        <v>3</v>
      </c>
      <c r="Y342" s="59">
        <v>2</v>
      </c>
      <c r="Z342" s="34">
        <v>1540</v>
      </c>
      <c r="AA342" s="34">
        <v>6000</v>
      </c>
      <c r="AB342" s="39">
        <v>6</v>
      </c>
      <c r="AD342" s="38">
        <v>392000</v>
      </c>
      <c r="AE342" s="34">
        <v>4</v>
      </c>
      <c r="AF342" s="34">
        <v>2</v>
      </c>
      <c r="AG342" s="34">
        <v>2130</v>
      </c>
      <c r="AH342" s="34">
        <v>4000</v>
      </c>
      <c r="AI342" s="62">
        <v>8</v>
      </c>
      <c r="AK342" s="38">
        <v>404000</v>
      </c>
      <c r="AL342" s="34">
        <v>3</v>
      </c>
      <c r="AM342" s="34">
        <v>1</v>
      </c>
      <c r="AN342" s="59">
        <v>2030</v>
      </c>
      <c r="AO342" s="34">
        <v>8880</v>
      </c>
      <c r="AP342" s="39">
        <v>7</v>
      </c>
      <c r="AS342" s="38">
        <v>275000</v>
      </c>
      <c r="AT342" s="34">
        <v>4</v>
      </c>
      <c r="AU342" s="34">
        <v>1</v>
      </c>
      <c r="AV342" s="34">
        <v>2000</v>
      </c>
      <c r="AW342" s="59">
        <v>8700</v>
      </c>
      <c r="AX342" s="39">
        <v>7</v>
      </c>
      <c r="BN342" s="38">
        <v>270000</v>
      </c>
      <c r="BO342" s="34">
        <v>4</v>
      </c>
      <c r="BP342" s="59">
        <v>2</v>
      </c>
      <c r="BQ342" s="34">
        <v>2600</v>
      </c>
      <c r="BR342" s="34">
        <v>9900</v>
      </c>
      <c r="BS342" s="39">
        <v>7</v>
      </c>
      <c r="BU342" s="38">
        <v>270000</v>
      </c>
      <c r="BV342" s="34">
        <v>4</v>
      </c>
      <c r="BW342" s="59">
        <v>2</v>
      </c>
      <c r="BX342" s="34">
        <v>2600</v>
      </c>
      <c r="BY342" s="34">
        <v>9900</v>
      </c>
      <c r="BZ342" s="39">
        <v>7</v>
      </c>
      <c r="FJ342" s="100"/>
      <c r="FK342" s="89"/>
      <c r="FL342" s="89">
        <v>1610</v>
      </c>
      <c r="FM342" s="89">
        <v>512500</v>
      </c>
      <c r="FN342" s="145">
        <f t="shared" si="56"/>
        <v>-268.55999999999995</v>
      </c>
      <c r="FO342" s="145">
        <f t="shared" si="57"/>
        <v>72124.473599999968</v>
      </c>
      <c r="FP342" s="89">
        <f t="shared" si="53"/>
        <v>56517.099999999977</v>
      </c>
      <c r="FQ342" s="89">
        <f t="shared" si="54"/>
        <v>3194182592.4099975</v>
      </c>
      <c r="FR342" s="89">
        <f t="shared" si="55"/>
        <v>-15178232.375999991</v>
      </c>
      <c r="FS342" s="89"/>
      <c r="FT342" s="89"/>
      <c r="FU342" s="89"/>
      <c r="FV342" s="139"/>
      <c r="FW342" s="139"/>
      <c r="FX342" s="139"/>
      <c r="FY342" s="139"/>
      <c r="GA342" s="139"/>
      <c r="GB342" s="139"/>
    </row>
    <row r="343" spans="2:184">
      <c r="B343" s="26">
        <v>397950</v>
      </c>
      <c r="C343" s="6">
        <v>4</v>
      </c>
      <c r="D343" s="6">
        <v>1</v>
      </c>
      <c r="E343" s="6">
        <v>2360</v>
      </c>
      <c r="F343" s="6">
        <v>8116</v>
      </c>
      <c r="G343" s="27">
        <v>7</v>
      </c>
      <c r="I343" s="55">
        <v>514000</v>
      </c>
      <c r="J343" s="6">
        <v>3</v>
      </c>
      <c r="K343" s="6">
        <v>1</v>
      </c>
      <c r="L343" s="6">
        <v>1610</v>
      </c>
      <c r="M343" s="6">
        <v>9964</v>
      </c>
      <c r="N343" s="27">
        <v>7</v>
      </c>
      <c r="P343" s="26">
        <v>250000</v>
      </c>
      <c r="Q343" s="57">
        <v>4</v>
      </c>
      <c r="R343" s="6">
        <v>1</v>
      </c>
      <c r="S343" s="6">
        <v>1860</v>
      </c>
      <c r="T343" s="6">
        <v>7350</v>
      </c>
      <c r="U343" s="27">
        <v>7</v>
      </c>
      <c r="W343" s="38">
        <v>436000</v>
      </c>
      <c r="X343" s="34">
        <v>3</v>
      </c>
      <c r="Y343" s="59">
        <v>2</v>
      </c>
      <c r="Z343" s="34">
        <v>1150</v>
      </c>
      <c r="AA343" s="34">
        <v>1193</v>
      </c>
      <c r="AB343" s="39">
        <v>8</v>
      </c>
      <c r="AD343" s="38">
        <v>394950</v>
      </c>
      <c r="AE343" s="34">
        <v>3</v>
      </c>
      <c r="AF343" s="34">
        <v>2</v>
      </c>
      <c r="AG343" s="34">
        <v>2050</v>
      </c>
      <c r="AH343" s="34">
        <v>8172</v>
      </c>
      <c r="AI343" s="62">
        <v>8</v>
      </c>
      <c r="AK343" s="38">
        <v>565000</v>
      </c>
      <c r="AL343" s="34">
        <v>3</v>
      </c>
      <c r="AM343" s="34">
        <v>2</v>
      </c>
      <c r="AN343" s="59">
        <v>2030</v>
      </c>
      <c r="AO343" s="34">
        <v>217805</v>
      </c>
      <c r="AP343" s="39">
        <v>9</v>
      </c>
      <c r="AS343" s="38">
        <v>356000</v>
      </c>
      <c r="AT343" s="34">
        <v>3</v>
      </c>
      <c r="AU343" s="34">
        <v>1</v>
      </c>
      <c r="AV343" s="34">
        <v>1680</v>
      </c>
      <c r="AW343" s="59">
        <v>8712</v>
      </c>
      <c r="AX343" s="39">
        <v>8</v>
      </c>
      <c r="BN343" s="38">
        <v>270000</v>
      </c>
      <c r="BO343" s="34">
        <v>4</v>
      </c>
      <c r="BP343" s="59">
        <v>2</v>
      </c>
      <c r="BQ343" s="34">
        <v>1660</v>
      </c>
      <c r="BR343" s="34">
        <v>8063</v>
      </c>
      <c r="BS343" s="39">
        <v>7</v>
      </c>
      <c r="BU343" s="38">
        <v>270000</v>
      </c>
      <c r="BV343" s="34">
        <v>4</v>
      </c>
      <c r="BW343" s="59">
        <v>2</v>
      </c>
      <c r="BX343" s="34">
        <v>1660</v>
      </c>
      <c r="BY343" s="34">
        <v>8063</v>
      </c>
      <c r="BZ343" s="39">
        <v>7</v>
      </c>
      <c r="FJ343" s="100"/>
      <c r="FK343" s="89"/>
      <c r="FL343" s="89">
        <v>1610</v>
      </c>
      <c r="FM343" s="89">
        <v>514000</v>
      </c>
      <c r="FN343" s="145">
        <f t="shared" si="56"/>
        <v>-268.55999999999995</v>
      </c>
      <c r="FO343" s="145">
        <f t="shared" si="57"/>
        <v>72124.473599999968</v>
      </c>
      <c r="FP343" s="89">
        <f t="shared" si="53"/>
        <v>58017.099999999977</v>
      </c>
      <c r="FQ343" s="89">
        <f t="shared" si="54"/>
        <v>3365983892.4099975</v>
      </c>
      <c r="FR343" s="89">
        <f t="shared" si="55"/>
        <v>-15581072.375999991</v>
      </c>
      <c r="FS343" s="89"/>
      <c r="FT343" s="89"/>
      <c r="FU343" s="89"/>
      <c r="FV343" s="139"/>
      <c r="FW343" s="139"/>
      <c r="FX343" s="139"/>
      <c r="FY343" s="139"/>
      <c r="GA343" s="139"/>
      <c r="GB343" s="139"/>
    </row>
    <row r="344" spans="2:184">
      <c r="B344" s="26">
        <v>370000</v>
      </c>
      <c r="C344" s="6">
        <v>3</v>
      </c>
      <c r="D344" s="6">
        <v>2</v>
      </c>
      <c r="E344" s="6">
        <v>1860</v>
      </c>
      <c r="F344" s="6">
        <v>9100</v>
      </c>
      <c r="G344" s="27">
        <v>8</v>
      </c>
      <c r="I344" s="55">
        <v>515000</v>
      </c>
      <c r="J344" s="6">
        <v>2</v>
      </c>
      <c r="K344" s="6">
        <v>1</v>
      </c>
      <c r="L344" s="6">
        <v>1930</v>
      </c>
      <c r="M344" s="6">
        <v>5570</v>
      </c>
      <c r="N344" s="27">
        <v>8</v>
      </c>
      <c r="P344" s="26">
        <v>252000</v>
      </c>
      <c r="Q344" s="57">
        <v>4</v>
      </c>
      <c r="R344" s="6">
        <v>1</v>
      </c>
      <c r="S344" s="6">
        <v>1940</v>
      </c>
      <c r="T344" s="6">
        <v>13370</v>
      </c>
      <c r="U344" s="27">
        <v>8</v>
      </c>
      <c r="W344" s="38">
        <v>437000</v>
      </c>
      <c r="X344" s="34">
        <v>4</v>
      </c>
      <c r="Y344" s="59">
        <v>2</v>
      </c>
      <c r="Z344" s="34">
        <v>1890</v>
      </c>
      <c r="AA344" s="34">
        <v>8505</v>
      </c>
      <c r="AB344" s="39">
        <v>8</v>
      </c>
      <c r="AD344" s="38">
        <v>400000</v>
      </c>
      <c r="AE344" s="34">
        <v>3</v>
      </c>
      <c r="AF344" s="34">
        <v>3</v>
      </c>
      <c r="AG344" s="34">
        <v>2090</v>
      </c>
      <c r="AH344" s="34">
        <v>7634</v>
      </c>
      <c r="AI344" s="62">
        <v>8</v>
      </c>
      <c r="AK344" s="38">
        <v>906000</v>
      </c>
      <c r="AL344" s="34">
        <v>3</v>
      </c>
      <c r="AM344" s="34">
        <v>2</v>
      </c>
      <c r="AN344" s="59">
        <v>2030</v>
      </c>
      <c r="AO344" s="34">
        <v>1800</v>
      </c>
      <c r="AP344" s="39">
        <v>9</v>
      </c>
      <c r="AS344" s="38">
        <v>240000</v>
      </c>
      <c r="AT344" s="34">
        <v>2</v>
      </c>
      <c r="AU344" s="34">
        <v>1</v>
      </c>
      <c r="AV344" s="34">
        <v>590</v>
      </c>
      <c r="AW344" s="59">
        <v>8717</v>
      </c>
      <c r="AX344" s="39">
        <v>6</v>
      </c>
      <c r="BN344" s="38">
        <v>277000</v>
      </c>
      <c r="BO344" s="34">
        <v>3</v>
      </c>
      <c r="BP344" s="59">
        <v>2</v>
      </c>
      <c r="BQ344" s="34">
        <v>2160</v>
      </c>
      <c r="BR344" s="34">
        <v>9612</v>
      </c>
      <c r="BS344" s="39">
        <v>7</v>
      </c>
      <c r="BU344" s="38">
        <v>277000</v>
      </c>
      <c r="BV344" s="34">
        <v>3</v>
      </c>
      <c r="BW344" s="59">
        <v>2</v>
      </c>
      <c r="BX344" s="34">
        <v>2160</v>
      </c>
      <c r="BY344" s="34">
        <v>9612</v>
      </c>
      <c r="BZ344" s="39">
        <v>7</v>
      </c>
      <c r="FJ344" s="100"/>
      <c r="FK344" s="89"/>
      <c r="FL344" s="89">
        <v>1930</v>
      </c>
      <c r="FM344" s="89">
        <v>515000</v>
      </c>
      <c r="FN344" s="145">
        <f t="shared" si="56"/>
        <v>51.440000000000055</v>
      </c>
      <c r="FO344" s="145">
        <f t="shared" si="57"/>
        <v>2646.0736000000056</v>
      </c>
      <c r="FP344" s="89">
        <f t="shared" si="53"/>
        <v>59017.099999999977</v>
      </c>
      <c r="FQ344" s="89">
        <f t="shared" si="54"/>
        <v>3483018092.4099975</v>
      </c>
      <c r="FR344" s="89">
        <f t="shared" si="55"/>
        <v>3035839.6240000022</v>
      </c>
      <c r="FS344" s="89"/>
      <c r="FT344" s="89"/>
      <c r="FU344" s="89"/>
      <c r="FV344" s="139"/>
      <c r="FW344" s="139"/>
      <c r="FX344" s="139"/>
      <c r="FY344" s="139"/>
      <c r="GA344" s="139"/>
      <c r="GB344" s="139"/>
    </row>
    <row r="345" spans="2:184">
      <c r="B345" s="26">
        <v>600000</v>
      </c>
      <c r="C345" s="6">
        <v>2</v>
      </c>
      <c r="D345" s="6">
        <v>1</v>
      </c>
      <c r="E345" s="6">
        <v>1290</v>
      </c>
      <c r="F345" s="6">
        <v>4636</v>
      </c>
      <c r="G345" s="27">
        <v>7</v>
      </c>
      <c r="I345" s="55">
        <v>516500</v>
      </c>
      <c r="J345" s="6">
        <v>2</v>
      </c>
      <c r="K345" s="6">
        <v>1</v>
      </c>
      <c r="L345" s="6">
        <v>1100</v>
      </c>
      <c r="M345" s="6">
        <v>638</v>
      </c>
      <c r="N345" s="27">
        <v>9</v>
      </c>
      <c r="P345" s="26">
        <v>259000</v>
      </c>
      <c r="Q345" s="57">
        <v>4</v>
      </c>
      <c r="R345" s="6">
        <v>1</v>
      </c>
      <c r="S345" s="6">
        <v>1260</v>
      </c>
      <c r="T345" s="6">
        <v>7248</v>
      </c>
      <c r="U345" s="27">
        <v>7</v>
      </c>
      <c r="W345" s="38">
        <v>440000</v>
      </c>
      <c r="X345" s="34">
        <v>3</v>
      </c>
      <c r="Y345" s="59">
        <v>2</v>
      </c>
      <c r="Z345" s="34">
        <v>2060</v>
      </c>
      <c r="AA345" s="34">
        <v>11231</v>
      </c>
      <c r="AB345" s="39">
        <v>8</v>
      </c>
      <c r="AD345" s="38">
        <v>400000</v>
      </c>
      <c r="AE345" s="34">
        <v>3</v>
      </c>
      <c r="AF345" s="34">
        <v>2</v>
      </c>
      <c r="AG345" s="34">
        <v>2393</v>
      </c>
      <c r="AH345" s="34">
        <v>4788</v>
      </c>
      <c r="AI345" s="62">
        <v>8</v>
      </c>
      <c r="AK345" s="38">
        <v>475000</v>
      </c>
      <c r="AL345" s="34">
        <v>4</v>
      </c>
      <c r="AM345" s="34">
        <v>2</v>
      </c>
      <c r="AN345" s="59">
        <v>2040</v>
      </c>
      <c r="AO345" s="34">
        <v>7260</v>
      </c>
      <c r="AP345" s="39">
        <v>7</v>
      </c>
      <c r="AS345" s="38">
        <v>269950</v>
      </c>
      <c r="AT345" s="34">
        <v>3</v>
      </c>
      <c r="AU345" s="34">
        <v>2</v>
      </c>
      <c r="AV345" s="34">
        <v>1520</v>
      </c>
      <c r="AW345" s="59">
        <v>8720</v>
      </c>
      <c r="AX345" s="39">
        <v>7</v>
      </c>
      <c r="BN345" s="38">
        <v>278000</v>
      </c>
      <c r="BO345" s="34">
        <v>2</v>
      </c>
      <c r="BP345" s="59">
        <v>2</v>
      </c>
      <c r="BQ345" s="34">
        <v>1610</v>
      </c>
      <c r="BR345" s="34">
        <v>1968</v>
      </c>
      <c r="BS345" s="39">
        <v>7</v>
      </c>
      <c r="BU345" s="38">
        <v>278000</v>
      </c>
      <c r="BV345" s="34">
        <v>2</v>
      </c>
      <c r="BW345" s="59">
        <v>2</v>
      </c>
      <c r="BX345" s="34">
        <v>1610</v>
      </c>
      <c r="BY345" s="34">
        <v>1968</v>
      </c>
      <c r="BZ345" s="39">
        <v>7</v>
      </c>
      <c r="FJ345" s="100"/>
      <c r="FK345" s="89"/>
      <c r="FL345" s="89">
        <v>1100</v>
      </c>
      <c r="FM345" s="89">
        <v>516500</v>
      </c>
      <c r="FN345" s="145">
        <f t="shared" si="56"/>
        <v>-778.56</v>
      </c>
      <c r="FO345" s="145">
        <f t="shared" si="57"/>
        <v>606155.67359999986</v>
      </c>
      <c r="FP345" s="89">
        <f t="shared" si="53"/>
        <v>60517.099999999977</v>
      </c>
      <c r="FQ345" s="89">
        <f t="shared" si="54"/>
        <v>3662319392.409997</v>
      </c>
      <c r="FR345" s="89">
        <f t="shared" si="55"/>
        <v>-47116193.37599998</v>
      </c>
      <c r="FS345" s="89"/>
      <c r="FT345" s="89"/>
      <c r="FU345" s="89"/>
      <c r="FV345" s="139"/>
      <c r="FW345" s="139"/>
      <c r="FX345" s="139"/>
      <c r="FY345" s="139"/>
      <c r="GA345" s="139"/>
      <c r="GB345" s="139"/>
    </row>
    <row r="346" spans="2:184">
      <c r="B346" s="26">
        <v>230000</v>
      </c>
      <c r="C346" s="6">
        <v>3</v>
      </c>
      <c r="D346" s="6">
        <v>2</v>
      </c>
      <c r="E346" s="6">
        <v>1340</v>
      </c>
      <c r="F346" s="6">
        <v>3011</v>
      </c>
      <c r="G346" s="27">
        <v>7</v>
      </c>
      <c r="I346" s="55">
        <v>517500</v>
      </c>
      <c r="J346" s="6">
        <v>3</v>
      </c>
      <c r="K346" s="6">
        <v>1</v>
      </c>
      <c r="L346" s="6">
        <v>1810</v>
      </c>
      <c r="M346" s="6">
        <v>10625</v>
      </c>
      <c r="N346" s="27">
        <v>8</v>
      </c>
      <c r="P346" s="26">
        <v>260000</v>
      </c>
      <c r="Q346" s="57">
        <v>4</v>
      </c>
      <c r="R346" s="6">
        <v>2</v>
      </c>
      <c r="S346" s="6">
        <v>2050</v>
      </c>
      <c r="T346" s="6">
        <v>12500</v>
      </c>
      <c r="U346" s="27">
        <v>7</v>
      </c>
      <c r="W346" s="38">
        <v>442000</v>
      </c>
      <c r="X346" s="34">
        <v>4</v>
      </c>
      <c r="Y346" s="59">
        <v>2</v>
      </c>
      <c r="Z346" s="34">
        <v>2080</v>
      </c>
      <c r="AA346" s="34">
        <v>12007</v>
      </c>
      <c r="AB346" s="39">
        <v>8</v>
      </c>
      <c r="AD346" s="38">
        <v>403000</v>
      </c>
      <c r="AE346" s="34">
        <v>3</v>
      </c>
      <c r="AF346" s="34">
        <v>2</v>
      </c>
      <c r="AG346" s="34">
        <v>1840</v>
      </c>
      <c r="AH346" s="34">
        <v>13020</v>
      </c>
      <c r="AI346" s="62">
        <v>8</v>
      </c>
      <c r="AK346" s="38">
        <v>260000</v>
      </c>
      <c r="AL346" s="34">
        <v>4</v>
      </c>
      <c r="AM346" s="34">
        <v>2</v>
      </c>
      <c r="AN346" s="59">
        <v>2050</v>
      </c>
      <c r="AO346" s="34">
        <v>12500</v>
      </c>
      <c r="AP346" s="39">
        <v>7</v>
      </c>
      <c r="AS346" s="38">
        <v>763000</v>
      </c>
      <c r="AT346" s="34">
        <v>3</v>
      </c>
      <c r="AU346" s="34">
        <v>2</v>
      </c>
      <c r="AV346" s="34">
        <v>1360</v>
      </c>
      <c r="AW346" s="59">
        <v>8752</v>
      </c>
      <c r="AX346" s="39">
        <v>6</v>
      </c>
      <c r="BN346" s="38">
        <v>278500</v>
      </c>
      <c r="BO346" s="34">
        <v>4</v>
      </c>
      <c r="BP346" s="59">
        <v>2</v>
      </c>
      <c r="BQ346" s="34">
        <v>1940</v>
      </c>
      <c r="BR346" s="34">
        <v>6206</v>
      </c>
      <c r="BS346" s="39">
        <v>7</v>
      </c>
      <c r="BU346" s="38">
        <v>278500</v>
      </c>
      <c r="BV346" s="34">
        <v>4</v>
      </c>
      <c r="BW346" s="59">
        <v>2</v>
      </c>
      <c r="BX346" s="34">
        <v>1940</v>
      </c>
      <c r="BY346" s="34">
        <v>6206</v>
      </c>
      <c r="BZ346" s="39">
        <v>7</v>
      </c>
      <c r="FJ346" s="100"/>
      <c r="FK346" s="89"/>
      <c r="FL346" s="89">
        <v>1810</v>
      </c>
      <c r="FM346" s="89">
        <v>517500</v>
      </c>
      <c r="FN346" s="145">
        <f t="shared" si="56"/>
        <v>-68.559999999999945</v>
      </c>
      <c r="FO346" s="145">
        <f t="shared" si="57"/>
        <v>4700.4735999999921</v>
      </c>
      <c r="FP346" s="89">
        <f t="shared" si="53"/>
        <v>61517.099999999977</v>
      </c>
      <c r="FQ346" s="89">
        <f t="shared" si="54"/>
        <v>3784353592.409997</v>
      </c>
      <c r="FR346" s="89">
        <f t="shared" si="55"/>
        <v>-4217612.3759999955</v>
      </c>
      <c r="FS346" s="89"/>
      <c r="FT346" s="89"/>
      <c r="FU346" s="89"/>
      <c r="FV346" s="139"/>
      <c r="FW346" s="139"/>
      <c r="FX346" s="139"/>
      <c r="FY346" s="139"/>
      <c r="GA346" s="139"/>
      <c r="GB346" s="139"/>
    </row>
    <row r="347" spans="2:184">
      <c r="B347" s="26">
        <v>545000</v>
      </c>
      <c r="C347" s="6">
        <v>2</v>
      </c>
      <c r="D347" s="6">
        <v>2</v>
      </c>
      <c r="E347" s="6">
        <v>1430</v>
      </c>
      <c r="F347" s="6">
        <v>3880</v>
      </c>
      <c r="G347" s="27">
        <v>7</v>
      </c>
      <c r="I347" s="55">
        <v>517534</v>
      </c>
      <c r="J347" s="6">
        <v>2</v>
      </c>
      <c r="K347" s="6">
        <v>1</v>
      </c>
      <c r="L347" s="6">
        <v>833</v>
      </c>
      <c r="M347" s="6">
        <v>143947</v>
      </c>
      <c r="N347" s="27">
        <v>5</v>
      </c>
      <c r="P347" s="26">
        <v>268500</v>
      </c>
      <c r="Q347" s="57">
        <v>4</v>
      </c>
      <c r="R347" s="6">
        <v>1</v>
      </c>
      <c r="S347" s="6">
        <v>1420</v>
      </c>
      <c r="T347" s="6">
        <v>7500</v>
      </c>
      <c r="U347" s="27">
        <v>7</v>
      </c>
      <c r="W347" s="38">
        <v>445000</v>
      </c>
      <c r="X347" s="34">
        <v>2</v>
      </c>
      <c r="Y347" s="59">
        <v>2</v>
      </c>
      <c r="Z347" s="34">
        <v>1240</v>
      </c>
      <c r="AA347" s="34">
        <v>2500</v>
      </c>
      <c r="AB347" s="39">
        <v>7</v>
      </c>
      <c r="AD347" s="38">
        <v>410000</v>
      </c>
      <c r="AE347" s="34">
        <v>3</v>
      </c>
      <c r="AF347" s="34">
        <v>2</v>
      </c>
      <c r="AG347" s="34">
        <v>1800</v>
      </c>
      <c r="AH347" s="34">
        <v>36704</v>
      </c>
      <c r="AI347" s="62">
        <v>8</v>
      </c>
      <c r="AK347" s="38">
        <v>394950</v>
      </c>
      <c r="AL347" s="34">
        <v>3</v>
      </c>
      <c r="AM347" s="34">
        <v>2</v>
      </c>
      <c r="AN347" s="59">
        <v>2050</v>
      </c>
      <c r="AO347" s="34">
        <v>8172</v>
      </c>
      <c r="AP347" s="39">
        <v>8</v>
      </c>
      <c r="AS347" s="38">
        <v>327500</v>
      </c>
      <c r="AT347" s="34">
        <v>3</v>
      </c>
      <c r="AU347" s="34">
        <v>2</v>
      </c>
      <c r="AV347" s="34">
        <v>1770</v>
      </c>
      <c r="AW347" s="59">
        <v>8755</v>
      </c>
      <c r="AX347" s="39">
        <v>8</v>
      </c>
      <c r="BN347" s="38">
        <v>279000</v>
      </c>
      <c r="BO347" s="34">
        <v>4</v>
      </c>
      <c r="BP347" s="59">
        <v>2</v>
      </c>
      <c r="BQ347" s="34">
        <v>1980</v>
      </c>
      <c r="BR347" s="34">
        <v>10051</v>
      </c>
      <c r="BS347" s="39">
        <v>7</v>
      </c>
      <c r="BU347" s="38">
        <v>279000</v>
      </c>
      <c r="BV347" s="34">
        <v>4</v>
      </c>
      <c r="BW347" s="59">
        <v>2</v>
      </c>
      <c r="BX347" s="34">
        <v>1980</v>
      </c>
      <c r="BY347" s="34">
        <v>10051</v>
      </c>
      <c r="BZ347" s="39">
        <v>7</v>
      </c>
      <c r="FJ347" s="100"/>
      <c r="FK347" s="89"/>
      <c r="FL347" s="89">
        <v>833</v>
      </c>
      <c r="FM347" s="89">
        <v>517534</v>
      </c>
      <c r="FN347" s="145">
        <f t="shared" si="56"/>
        <v>-1045.56</v>
      </c>
      <c r="FO347" s="145">
        <f t="shared" si="57"/>
        <v>1093195.7135999999</v>
      </c>
      <c r="FP347" s="89">
        <f t="shared" si="53"/>
        <v>61551.099999999977</v>
      </c>
      <c r="FQ347" s="89">
        <f t="shared" si="54"/>
        <v>3788537911.2099972</v>
      </c>
      <c r="FR347" s="89">
        <f t="shared" si="55"/>
        <v>-64355368.115999974</v>
      </c>
      <c r="FS347" s="89"/>
      <c r="FT347" s="89"/>
      <c r="FU347" s="89"/>
      <c r="FV347" s="139"/>
      <c r="FW347" s="139"/>
      <c r="FX347" s="139"/>
      <c r="FY347" s="139"/>
      <c r="GA347" s="139"/>
      <c r="GB347" s="139"/>
    </row>
    <row r="348" spans="2:184">
      <c r="B348" s="26">
        <v>809000</v>
      </c>
      <c r="C348" s="6">
        <v>3</v>
      </c>
      <c r="D348" s="6">
        <v>2</v>
      </c>
      <c r="E348" s="6">
        <v>2590</v>
      </c>
      <c r="F348" s="6">
        <v>7720</v>
      </c>
      <c r="G348" s="27">
        <v>9</v>
      </c>
      <c r="I348" s="55">
        <v>518000</v>
      </c>
      <c r="J348" s="6">
        <v>4</v>
      </c>
      <c r="K348" s="6">
        <v>2</v>
      </c>
      <c r="L348" s="6">
        <v>1740</v>
      </c>
      <c r="M348" s="6">
        <v>7500</v>
      </c>
      <c r="N348" s="27">
        <v>7</v>
      </c>
      <c r="P348" s="26">
        <v>268500</v>
      </c>
      <c r="Q348" s="57">
        <v>4</v>
      </c>
      <c r="R348" s="6">
        <v>2</v>
      </c>
      <c r="S348" s="6">
        <v>2100</v>
      </c>
      <c r="T348" s="6">
        <v>4237</v>
      </c>
      <c r="U348" s="27">
        <v>8</v>
      </c>
      <c r="W348" s="38">
        <v>445000</v>
      </c>
      <c r="X348" s="34">
        <v>3</v>
      </c>
      <c r="Y348" s="59">
        <v>2</v>
      </c>
      <c r="Z348" s="34">
        <v>1860</v>
      </c>
      <c r="AA348" s="34">
        <v>7200</v>
      </c>
      <c r="AB348" s="39">
        <v>7</v>
      </c>
      <c r="AD348" s="38">
        <v>415000</v>
      </c>
      <c r="AE348" s="34">
        <v>3</v>
      </c>
      <c r="AF348" s="34">
        <v>2</v>
      </c>
      <c r="AG348" s="34">
        <v>2600</v>
      </c>
      <c r="AH348" s="34">
        <v>64626</v>
      </c>
      <c r="AI348" s="62">
        <v>8</v>
      </c>
      <c r="AK348" s="38">
        <v>244615</v>
      </c>
      <c r="AL348" s="34">
        <v>3</v>
      </c>
      <c r="AM348" s="34">
        <v>2</v>
      </c>
      <c r="AN348" s="59">
        <v>2060</v>
      </c>
      <c r="AO348" s="34">
        <v>4030</v>
      </c>
      <c r="AP348" s="39">
        <v>7</v>
      </c>
      <c r="AS348" s="38">
        <v>435000</v>
      </c>
      <c r="AT348" s="34">
        <v>4</v>
      </c>
      <c r="AU348" s="34">
        <v>1</v>
      </c>
      <c r="AV348" s="34">
        <v>1450</v>
      </c>
      <c r="AW348" s="59">
        <v>8800</v>
      </c>
      <c r="AX348" s="39">
        <v>7</v>
      </c>
      <c r="BN348" s="38">
        <v>288400</v>
      </c>
      <c r="BO348" s="34">
        <v>3</v>
      </c>
      <c r="BP348" s="59">
        <v>2</v>
      </c>
      <c r="BQ348" s="34">
        <v>1870</v>
      </c>
      <c r="BR348" s="34">
        <v>3230</v>
      </c>
      <c r="BS348" s="39">
        <v>7</v>
      </c>
      <c r="BU348" s="38">
        <v>288400</v>
      </c>
      <c r="BV348" s="34">
        <v>3</v>
      </c>
      <c r="BW348" s="59">
        <v>2</v>
      </c>
      <c r="BX348" s="34">
        <v>1870</v>
      </c>
      <c r="BY348" s="34">
        <v>3230</v>
      </c>
      <c r="BZ348" s="39">
        <v>7</v>
      </c>
      <c r="FJ348" s="100"/>
      <c r="FK348" s="89"/>
      <c r="FL348" s="89">
        <v>1740</v>
      </c>
      <c r="FM348" s="89">
        <v>518000</v>
      </c>
      <c r="FN348" s="145">
        <f t="shared" si="56"/>
        <v>-138.55999999999995</v>
      </c>
      <c r="FO348" s="145">
        <f t="shared" si="57"/>
        <v>19198.873599999984</v>
      </c>
      <c r="FP348" s="89">
        <f t="shared" si="53"/>
        <v>62017.099999999977</v>
      </c>
      <c r="FQ348" s="89">
        <f t="shared" si="54"/>
        <v>3846120692.409997</v>
      </c>
      <c r="FR348" s="89">
        <f t="shared" si="55"/>
        <v>-8593089.3759999927</v>
      </c>
      <c r="FS348" s="89"/>
      <c r="FT348" s="89"/>
      <c r="FU348" s="89"/>
      <c r="FV348" s="139"/>
      <c r="FW348" s="139"/>
      <c r="FX348" s="139"/>
      <c r="FY348" s="139"/>
      <c r="GA348" s="139"/>
      <c r="GB348" s="139"/>
    </row>
    <row r="349" spans="2:184">
      <c r="B349" s="26">
        <v>658000</v>
      </c>
      <c r="C349" s="6">
        <v>2</v>
      </c>
      <c r="D349" s="6">
        <v>1</v>
      </c>
      <c r="E349" s="6">
        <v>1010</v>
      </c>
      <c r="F349" s="6">
        <v>14244</v>
      </c>
      <c r="G349" s="27">
        <v>5</v>
      </c>
      <c r="I349" s="55">
        <v>518500</v>
      </c>
      <c r="J349" s="6">
        <v>4</v>
      </c>
      <c r="K349" s="6">
        <v>3</v>
      </c>
      <c r="L349" s="6">
        <v>2120</v>
      </c>
      <c r="M349" s="6">
        <v>5520</v>
      </c>
      <c r="N349" s="27">
        <v>8</v>
      </c>
      <c r="P349" s="26">
        <v>270000</v>
      </c>
      <c r="Q349" s="57">
        <v>4</v>
      </c>
      <c r="R349" s="6">
        <v>2</v>
      </c>
      <c r="S349" s="6">
        <v>2600</v>
      </c>
      <c r="T349" s="6">
        <v>9900</v>
      </c>
      <c r="U349" s="27">
        <v>7</v>
      </c>
      <c r="W349" s="38">
        <v>449000</v>
      </c>
      <c r="X349" s="34">
        <v>4</v>
      </c>
      <c r="Y349" s="59">
        <v>2</v>
      </c>
      <c r="Z349" s="34">
        <v>1560</v>
      </c>
      <c r="AA349" s="34">
        <v>5220</v>
      </c>
      <c r="AB349" s="39">
        <v>7</v>
      </c>
      <c r="AD349" s="38">
        <v>415000</v>
      </c>
      <c r="AE349" s="34">
        <v>3</v>
      </c>
      <c r="AF349" s="34">
        <v>2</v>
      </c>
      <c r="AG349" s="34">
        <v>1620</v>
      </c>
      <c r="AH349" s="34">
        <v>998</v>
      </c>
      <c r="AI349" s="62">
        <v>8</v>
      </c>
      <c r="AK349" s="38">
        <v>499950</v>
      </c>
      <c r="AL349" s="34">
        <v>3</v>
      </c>
      <c r="AM349" s="34">
        <v>1</v>
      </c>
      <c r="AN349" s="59">
        <v>2060</v>
      </c>
      <c r="AO349" s="34">
        <v>3500</v>
      </c>
      <c r="AP349" s="39">
        <v>7</v>
      </c>
      <c r="AS349" s="38">
        <v>590000</v>
      </c>
      <c r="AT349" s="34">
        <v>3</v>
      </c>
      <c r="AU349" s="34">
        <v>2</v>
      </c>
      <c r="AV349" s="34">
        <v>2490</v>
      </c>
      <c r="AW349" s="59">
        <v>8800</v>
      </c>
      <c r="AX349" s="39">
        <v>8</v>
      </c>
      <c r="BN349" s="38">
        <v>288790</v>
      </c>
      <c r="BO349" s="34">
        <v>4</v>
      </c>
      <c r="BP349" s="59">
        <v>2</v>
      </c>
      <c r="BQ349" s="34">
        <v>1390</v>
      </c>
      <c r="BR349" s="34">
        <v>745</v>
      </c>
      <c r="BS349" s="39">
        <v>7</v>
      </c>
      <c r="BU349" s="38">
        <v>288790</v>
      </c>
      <c r="BV349" s="34">
        <v>4</v>
      </c>
      <c r="BW349" s="59">
        <v>2</v>
      </c>
      <c r="BX349" s="34">
        <v>1390</v>
      </c>
      <c r="BY349" s="34">
        <v>745</v>
      </c>
      <c r="BZ349" s="39">
        <v>7</v>
      </c>
      <c r="FJ349" s="100"/>
      <c r="FK349" s="89"/>
      <c r="FL349" s="89">
        <v>2120</v>
      </c>
      <c r="FM349" s="89">
        <v>518500</v>
      </c>
      <c r="FN349" s="145">
        <f t="shared" si="56"/>
        <v>241.44000000000005</v>
      </c>
      <c r="FO349" s="145">
        <f t="shared" si="57"/>
        <v>58293.27360000003</v>
      </c>
      <c r="FP349" s="89">
        <f t="shared" si="53"/>
        <v>62517.099999999977</v>
      </c>
      <c r="FQ349" s="89">
        <f t="shared" si="54"/>
        <v>3908387792.409997</v>
      </c>
      <c r="FR349" s="89">
        <f t="shared" si="55"/>
        <v>15094128.623999998</v>
      </c>
      <c r="FS349" s="89"/>
      <c r="FT349" s="89"/>
      <c r="FU349" s="89"/>
      <c r="FV349" s="139"/>
      <c r="FW349" s="139"/>
      <c r="FX349" s="139"/>
      <c r="FY349" s="139"/>
      <c r="GA349" s="139"/>
      <c r="GB349" s="139"/>
    </row>
    <row r="350" spans="2:184">
      <c r="B350" s="26">
        <v>518500</v>
      </c>
      <c r="C350" s="6">
        <v>4</v>
      </c>
      <c r="D350" s="6">
        <v>3</v>
      </c>
      <c r="E350" s="6">
        <v>2120</v>
      </c>
      <c r="F350" s="6">
        <v>5520</v>
      </c>
      <c r="G350" s="27">
        <v>8</v>
      </c>
      <c r="I350" s="55">
        <v>519000</v>
      </c>
      <c r="J350" s="6">
        <v>4</v>
      </c>
      <c r="K350" s="6">
        <v>2</v>
      </c>
      <c r="L350" s="6">
        <v>1950</v>
      </c>
      <c r="M350" s="6">
        <v>2617</v>
      </c>
      <c r="N350" s="27">
        <v>7</v>
      </c>
      <c r="P350" s="26">
        <v>270000</v>
      </c>
      <c r="Q350" s="57">
        <v>4</v>
      </c>
      <c r="R350" s="6">
        <v>2</v>
      </c>
      <c r="S350" s="6">
        <v>1660</v>
      </c>
      <c r="T350" s="6">
        <v>8063</v>
      </c>
      <c r="U350" s="27">
        <v>7</v>
      </c>
      <c r="W350" s="38">
        <v>450000</v>
      </c>
      <c r="X350" s="34">
        <v>3</v>
      </c>
      <c r="Y350" s="59">
        <v>2</v>
      </c>
      <c r="Z350" s="34">
        <v>1760</v>
      </c>
      <c r="AA350" s="34">
        <v>10013</v>
      </c>
      <c r="AB350" s="39">
        <v>8</v>
      </c>
      <c r="AD350" s="38">
        <v>419000</v>
      </c>
      <c r="AE350" s="34">
        <v>2</v>
      </c>
      <c r="AF350" s="34">
        <v>1</v>
      </c>
      <c r="AG350" s="34">
        <v>1510</v>
      </c>
      <c r="AH350" s="34">
        <v>4980</v>
      </c>
      <c r="AI350" s="62">
        <v>8</v>
      </c>
      <c r="AK350" s="38">
        <v>440000</v>
      </c>
      <c r="AL350" s="34">
        <v>3</v>
      </c>
      <c r="AM350" s="34">
        <v>2</v>
      </c>
      <c r="AN350" s="59">
        <v>2060</v>
      </c>
      <c r="AO350" s="34">
        <v>11231</v>
      </c>
      <c r="AP350" s="39">
        <v>8</v>
      </c>
      <c r="AS350" s="38">
        <v>831000</v>
      </c>
      <c r="AT350" s="34">
        <v>3</v>
      </c>
      <c r="AU350" s="34">
        <v>2</v>
      </c>
      <c r="AV350" s="34">
        <v>2240</v>
      </c>
      <c r="AW350" s="59">
        <v>8800</v>
      </c>
      <c r="AX350" s="39">
        <v>8</v>
      </c>
      <c r="BN350" s="38">
        <v>289950</v>
      </c>
      <c r="BO350" s="34">
        <v>3</v>
      </c>
      <c r="BP350" s="59">
        <v>2</v>
      </c>
      <c r="BQ350" s="34">
        <v>2099</v>
      </c>
      <c r="BR350" s="34">
        <v>4275</v>
      </c>
      <c r="BS350" s="39">
        <v>7</v>
      </c>
      <c r="BU350" s="38">
        <v>289950</v>
      </c>
      <c r="BV350" s="34">
        <v>3</v>
      </c>
      <c r="BW350" s="59">
        <v>2</v>
      </c>
      <c r="BX350" s="34">
        <v>2099</v>
      </c>
      <c r="BY350" s="34">
        <v>4275</v>
      </c>
      <c r="BZ350" s="39">
        <v>7</v>
      </c>
      <c r="FJ350" s="100"/>
      <c r="FK350" s="89"/>
      <c r="FL350" s="89">
        <v>1950</v>
      </c>
      <c r="FM350" s="89">
        <v>519000</v>
      </c>
      <c r="FN350" s="145">
        <f t="shared" si="56"/>
        <v>71.440000000000055</v>
      </c>
      <c r="FO350" s="145">
        <f t="shared" si="57"/>
        <v>5103.6736000000074</v>
      </c>
      <c r="FP350" s="89">
        <f t="shared" si="53"/>
        <v>63017.099999999977</v>
      </c>
      <c r="FQ350" s="89">
        <f t="shared" si="54"/>
        <v>3971154892.409997</v>
      </c>
      <c r="FR350" s="89">
        <f t="shared" si="55"/>
        <v>4501941.6240000017</v>
      </c>
      <c r="FS350" s="89"/>
      <c r="FT350" s="89"/>
      <c r="FU350" s="89"/>
      <c r="FV350" s="139"/>
      <c r="FW350" s="139"/>
      <c r="FX350" s="139"/>
      <c r="FY350" s="139"/>
      <c r="GA350" s="139"/>
      <c r="GB350" s="139"/>
    </row>
    <row r="351" spans="2:184">
      <c r="B351" s="26">
        <v>453500</v>
      </c>
      <c r="C351" s="6">
        <v>4</v>
      </c>
      <c r="D351" s="6">
        <v>1</v>
      </c>
      <c r="E351" s="6">
        <v>2000</v>
      </c>
      <c r="F351" s="6">
        <v>6032</v>
      </c>
      <c r="G351" s="27">
        <v>7</v>
      </c>
      <c r="I351" s="55">
        <v>522000</v>
      </c>
      <c r="J351" s="6">
        <v>3</v>
      </c>
      <c r="K351" s="6">
        <v>1</v>
      </c>
      <c r="L351" s="6">
        <v>1230</v>
      </c>
      <c r="M351" s="6">
        <v>4600</v>
      </c>
      <c r="N351" s="27">
        <v>7</v>
      </c>
      <c r="P351" s="26">
        <v>275000</v>
      </c>
      <c r="Q351" s="57">
        <v>4</v>
      </c>
      <c r="R351" s="6">
        <v>1</v>
      </c>
      <c r="S351" s="6">
        <v>2000</v>
      </c>
      <c r="T351" s="6">
        <v>8700</v>
      </c>
      <c r="U351" s="27">
        <v>7</v>
      </c>
      <c r="W351" s="38">
        <v>450000</v>
      </c>
      <c r="X351" s="34">
        <v>3</v>
      </c>
      <c r="Y351" s="59">
        <v>2</v>
      </c>
      <c r="Z351" s="34">
        <v>1680</v>
      </c>
      <c r="AA351" s="34">
        <v>11250</v>
      </c>
      <c r="AB351" s="39">
        <v>8</v>
      </c>
      <c r="AD351" s="38">
        <v>420000</v>
      </c>
      <c r="AE351" s="34">
        <v>3</v>
      </c>
      <c r="AF351" s="34">
        <v>2</v>
      </c>
      <c r="AG351" s="34">
        <v>1620</v>
      </c>
      <c r="AH351" s="34">
        <v>1075</v>
      </c>
      <c r="AI351" s="62">
        <v>8</v>
      </c>
      <c r="AK351" s="38">
        <v>510000</v>
      </c>
      <c r="AL351" s="34">
        <v>3</v>
      </c>
      <c r="AM351" s="34">
        <v>1</v>
      </c>
      <c r="AN351" s="59">
        <v>2060</v>
      </c>
      <c r="AO351" s="34">
        <v>58341</v>
      </c>
      <c r="AP351" s="39">
        <v>8</v>
      </c>
      <c r="AS351" s="38">
        <v>404000</v>
      </c>
      <c r="AT351" s="34">
        <v>3</v>
      </c>
      <c r="AU351" s="34">
        <v>1</v>
      </c>
      <c r="AV351" s="34">
        <v>2030</v>
      </c>
      <c r="AW351" s="59">
        <v>8880</v>
      </c>
      <c r="AX351" s="39">
        <v>7</v>
      </c>
      <c r="BN351" s="38">
        <v>295000</v>
      </c>
      <c r="BO351" s="34">
        <v>4</v>
      </c>
      <c r="BP351" s="59">
        <v>2</v>
      </c>
      <c r="BQ351" s="34">
        <v>1677</v>
      </c>
      <c r="BR351" s="34">
        <v>7209</v>
      </c>
      <c r="BS351" s="39">
        <v>7</v>
      </c>
      <c r="BU351" s="38">
        <v>295000</v>
      </c>
      <c r="BV351" s="34">
        <v>4</v>
      </c>
      <c r="BW351" s="59">
        <v>2</v>
      </c>
      <c r="BX351" s="34">
        <v>1677</v>
      </c>
      <c r="BY351" s="34">
        <v>7209</v>
      </c>
      <c r="BZ351" s="39">
        <v>7</v>
      </c>
      <c r="FJ351" s="100"/>
      <c r="FK351" s="89"/>
      <c r="FL351" s="89">
        <v>1230</v>
      </c>
      <c r="FM351" s="89">
        <v>522000</v>
      </c>
      <c r="FN351" s="145">
        <f t="shared" si="56"/>
        <v>-648.55999999999995</v>
      </c>
      <c r="FO351" s="145">
        <f t="shared" si="57"/>
        <v>420630.07359999995</v>
      </c>
      <c r="FP351" s="89">
        <f t="shared" si="53"/>
        <v>66017.099999999977</v>
      </c>
      <c r="FQ351" s="89">
        <f t="shared" si="54"/>
        <v>4358257492.409997</v>
      </c>
      <c r="FR351" s="89">
        <f t="shared" si="55"/>
        <v>-42816050.37599998</v>
      </c>
      <c r="FS351" s="89"/>
      <c r="FT351" s="89"/>
      <c r="FU351" s="89"/>
      <c r="FV351" s="139"/>
      <c r="FW351" s="139"/>
      <c r="FX351" s="139"/>
      <c r="FY351" s="139"/>
      <c r="GA351" s="139"/>
      <c r="GB351" s="139"/>
    </row>
    <row r="352" spans="2:184">
      <c r="B352" s="26">
        <v>330000</v>
      </c>
      <c r="C352" s="6">
        <v>4</v>
      </c>
      <c r="D352" s="6">
        <v>2</v>
      </c>
      <c r="E352" s="6">
        <v>2340</v>
      </c>
      <c r="F352" s="6">
        <v>11784</v>
      </c>
      <c r="G352" s="27">
        <v>9</v>
      </c>
      <c r="I352" s="55">
        <v>522500</v>
      </c>
      <c r="J352" s="6">
        <v>3</v>
      </c>
      <c r="K352" s="6">
        <v>1</v>
      </c>
      <c r="L352" s="6">
        <v>1710</v>
      </c>
      <c r="M352" s="6">
        <v>9707</v>
      </c>
      <c r="N352" s="27">
        <v>8</v>
      </c>
      <c r="P352" s="26">
        <v>278500</v>
      </c>
      <c r="Q352" s="57">
        <v>4</v>
      </c>
      <c r="R352" s="6">
        <v>2</v>
      </c>
      <c r="S352" s="6">
        <v>1940</v>
      </c>
      <c r="T352" s="6">
        <v>6206</v>
      </c>
      <c r="U352" s="27">
        <v>7</v>
      </c>
      <c r="W352" s="38">
        <v>455000</v>
      </c>
      <c r="X352" s="34">
        <v>3</v>
      </c>
      <c r="Y352" s="59">
        <v>2</v>
      </c>
      <c r="Z352" s="34">
        <v>1180</v>
      </c>
      <c r="AA352" s="34">
        <v>932</v>
      </c>
      <c r="AB352" s="39">
        <v>8</v>
      </c>
      <c r="AD352" s="38">
        <v>423000</v>
      </c>
      <c r="AE352" s="34">
        <v>4</v>
      </c>
      <c r="AF352" s="34">
        <v>2</v>
      </c>
      <c r="AG352" s="34">
        <v>2320</v>
      </c>
      <c r="AH352" s="34">
        <v>4254</v>
      </c>
      <c r="AI352" s="62">
        <v>8</v>
      </c>
      <c r="AK352" s="38">
        <v>560000</v>
      </c>
      <c r="AL352" s="34">
        <v>3</v>
      </c>
      <c r="AM352" s="34">
        <v>2</v>
      </c>
      <c r="AN352" s="59">
        <v>2060</v>
      </c>
      <c r="AO352" s="34">
        <v>31400</v>
      </c>
      <c r="AP352" s="39">
        <v>8</v>
      </c>
      <c r="AS352" s="38">
        <v>399950</v>
      </c>
      <c r="AT352" s="34">
        <v>3</v>
      </c>
      <c r="AU352" s="34">
        <v>1</v>
      </c>
      <c r="AV352" s="34">
        <v>1720</v>
      </c>
      <c r="AW352" s="59">
        <v>8910</v>
      </c>
      <c r="AX352" s="39">
        <v>7</v>
      </c>
      <c r="BN352" s="38">
        <v>299500</v>
      </c>
      <c r="BO352" s="34">
        <v>4</v>
      </c>
      <c r="BP352" s="59">
        <v>2</v>
      </c>
      <c r="BQ352" s="34">
        <v>1600</v>
      </c>
      <c r="BR352" s="34">
        <v>15312</v>
      </c>
      <c r="BS352" s="39">
        <v>7</v>
      </c>
      <c r="BU352" s="38">
        <v>299500</v>
      </c>
      <c r="BV352" s="34">
        <v>4</v>
      </c>
      <c r="BW352" s="59">
        <v>2</v>
      </c>
      <c r="BX352" s="34">
        <v>1600</v>
      </c>
      <c r="BY352" s="34">
        <v>15312</v>
      </c>
      <c r="BZ352" s="39">
        <v>7</v>
      </c>
      <c r="FJ352" s="100"/>
      <c r="FK352" s="89"/>
      <c r="FL352" s="89">
        <v>1710</v>
      </c>
      <c r="FM352" s="89">
        <v>522500</v>
      </c>
      <c r="FN352" s="145">
        <f t="shared" si="56"/>
        <v>-168.55999999999995</v>
      </c>
      <c r="FO352" s="145">
        <f t="shared" si="57"/>
        <v>28412.473599999983</v>
      </c>
      <c r="FP352" s="89">
        <f t="shared" si="53"/>
        <v>66517.099999999977</v>
      </c>
      <c r="FQ352" s="89">
        <f t="shared" si="54"/>
        <v>4424524592.409997</v>
      </c>
      <c r="FR352" s="89">
        <f t="shared" si="55"/>
        <v>-11212122.375999993</v>
      </c>
      <c r="FS352" s="89"/>
      <c r="FT352" s="89"/>
      <c r="FU352" s="89"/>
      <c r="FV352" s="139"/>
      <c r="FW352" s="139"/>
      <c r="FX352" s="139"/>
      <c r="FY352" s="139"/>
      <c r="GA352" s="139"/>
      <c r="GB352" s="139"/>
    </row>
    <row r="353" spans="2:184">
      <c r="B353" s="26">
        <v>680000</v>
      </c>
      <c r="C353" s="6">
        <v>4</v>
      </c>
      <c r="D353" s="6">
        <v>2</v>
      </c>
      <c r="E353" s="6">
        <v>3620</v>
      </c>
      <c r="F353" s="6">
        <v>35429</v>
      </c>
      <c r="G353" s="27">
        <v>10</v>
      </c>
      <c r="I353" s="55">
        <v>523000</v>
      </c>
      <c r="J353" s="6">
        <v>4</v>
      </c>
      <c r="K353" s="6">
        <v>2</v>
      </c>
      <c r="L353" s="6">
        <v>3180</v>
      </c>
      <c r="M353" s="6">
        <v>20870</v>
      </c>
      <c r="N353" s="27">
        <v>8</v>
      </c>
      <c r="P353" s="26">
        <v>279000</v>
      </c>
      <c r="Q353" s="57">
        <v>4</v>
      </c>
      <c r="R353" s="6">
        <v>2</v>
      </c>
      <c r="S353" s="6">
        <v>1980</v>
      </c>
      <c r="T353" s="6">
        <v>10051</v>
      </c>
      <c r="U353" s="27">
        <v>7</v>
      </c>
      <c r="W353" s="38">
        <v>455000</v>
      </c>
      <c r="X353" s="34">
        <v>4</v>
      </c>
      <c r="Y353" s="59">
        <v>2</v>
      </c>
      <c r="Z353" s="34">
        <v>3360</v>
      </c>
      <c r="AA353" s="34">
        <v>7685</v>
      </c>
      <c r="AB353" s="39">
        <v>9</v>
      </c>
      <c r="AD353" s="38">
        <v>425000</v>
      </c>
      <c r="AE353" s="34">
        <v>3</v>
      </c>
      <c r="AF353" s="34">
        <v>2</v>
      </c>
      <c r="AG353" s="34">
        <v>1120</v>
      </c>
      <c r="AH353" s="34">
        <v>1100</v>
      </c>
      <c r="AI353" s="62">
        <v>8</v>
      </c>
      <c r="AK353" s="38">
        <v>800000</v>
      </c>
      <c r="AL353" s="34">
        <v>3</v>
      </c>
      <c r="AM353" s="34">
        <v>3</v>
      </c>
      <c r="AN353" s="59">
        <v>2060</v>
      </c>
      <c r="AO353" s="34">
        <v>3200</v>
      </c>
      <c r="AP353" s="39">
        <v>8</v>
      </c>
      <c r="AS353" s="38">
        <v>265000</v>
      </c>
      <c r="AT353" s="34">
        <v>2</v>
      </c>
      <c r="AU353" s="34">
        <v>2</v>
      </c>
      <c r="AV353" s="34">
        <v>1650</v>
      </c>
      <c r="AW353" s="59">
        <v>8975</v>
      </c>
      <c r="AX353" s="39">
        <v>6</v>
      </c>
      <c r="BN353" s="38">
        <v>300000</v>
      </c>
      <c r="BO353" s="34">
        <v>3</v>
      </c>
      <c r="BP353" s="59">
        <v>2</v>
      </c>
      <c r="BQ353" s="34">
        <v>1750</v>
      </c>
      <c r="BR353" s="34">
        <v>4200</v>
      </c>
      <c r="BS353" s="39">
        <v>7</v>
      </c>
      <c r="BU353" s="38">
        <v>300000</v>
      </c>
      <c r="BV353" s="34">
        <v>3</v>
      </c>
      <c r="BW353" s="59">
        <v>2</v>
      </c>
      <c r="BX353" s="34">
        <v>1750</v>
      </c>
      <c r="BY353" s="34">
        <v>4200</v>
      </c>
      <c r="BZ353" s="39">
        <v>7</v>
      </c>
      <c r="FJ353" s="100"/>
      <c r="FK353" s="89"/>
      <c r="FL353" s="89">
        <v>3180</v>
      </c>
      <c r="FM353" s="89">
        <v>523000</v>
      </c>
      <c r="FN353" s="145">
        <f t="shared" si="56"/>
        <v>1301.44</v>
      </c>
      <c r="FO353" s="145">
        <f t="shared" si="57"/>
        <v>1693746.0736000002</v>
      </c>
      <c r="FP353" s="89">
        <f t="shared" si="53"/>
        <v>67017.099999999977</v>
      </c>
      <c r="FQ353" s="89">
        <f t="shared" si="54"/>
        <v>4491291692.409997</v>
      </c>
      <c r="FR353" s="89">
        <f t="shared" si="55"/>
        <v>87218734.623999968</v>
      </c>
      <c r="FS353" s="89"/>
      <c r="FT353" s="89"/>
      <c r="FU353" s="89"/>
      <c r="FV353" s="139"/>
      <c r="FW353" s="139"/>
      <c r="FX353" s="139"/>
      <c r="FY353" s="139"/>
      <c r="GA353" s="139"/>
      <c r="GB353" s="139"/>
    </row>
    <row r="354" spans="2:184">
      <c r="B354" s="26">
        <v>423000</v>
      </c>
      <c r="C354" s="6">
        <v>3</v>
      </c>
      <c r="D354" s="6">
        <v>1</v>
      </c>
      <c r="E354" s="6">
        <v>1100</v>
      </c>
      <c r="F354" s="6">
        <v>10005</v>
      </c>
      <c r="G354" s="27">
        <v>7</v>
      </c>
      <c r="I354" s="55">
        <v>525000</v>
      </c>
      <c r="J354" s="6">
        <v>2</v>
      </c>
      <c r="K354" s="6">
        <v>1</v>
      </c>
      <c r="L354" s="6">
        <v>1000</v>
      </c>
      <c r="M354" s="6">
        <v>4950</v>
      </c>
      <c r="N354" s="27">
        <v>7</v>
      </c>
      <c r="P354" s="26">
        <v>285000</v>
      </c>
      <c r="Q354" s="57">
        <v>4</v>
      </c>
      <c r="R354" s="6">
        <v>1</v>
      </c>
      <c r="S354" s="6">
        <v>2130</v>
      </c>
      <c r="T354" s="6">
        <v>8151</v>
      </c>
      <c r="U354" s="27">
        <v>7</v>
      </c>
      <c r="W354" s="38">
        <v>455000</v>
      </c>
      <c r="X354" s="34">
        <v>4</v>
      </c>
      <c r="Y354" s="59">
        <v>2</v>
      </c>
      <c r="Z354" s="34">
        <v>2380</v>
      </c>
      <c r="AA354" s="34">
        <v>4500</v>
      </c>
      <c r="AB354" s="39">
        <v>6</v>
      </c>
      <c r="AD354" s="38">
        <v>425000</v>
      </c>
      <c r="AE354" s="34">
        <v>4</v>
      </c>
      <c r="AF354" s="34">
        <v>2</v>
      </c>
      <c r="AG354" s="34">
        <v>1900</v>
      </c>
      <c r="AH354" s="34">
        <v>2766</v>
      </c>
      <c r="AI354" s="62">
        <v>8</v>
      </c>
      <c r="AK354" s="38">
        <v>840000</v>
      </c>
      <c r="AL354" s="34">
        <v>3</v>
      </c>
      <c r="AM354" s="34">
        <v>2</v>
      </c>
      <c r="AN354" s="59">
        <v>2060</v>
      </c>
      <c r="AO354" s="34">
        <v>9715</v>
      </c>
      <c r="AP354" s="39">
        <v>8</v>
      </c>
      <c r="AS354" s="38">
        <v>270000</v>
      </c>
      <c r="AT354" s="34">
        <v>3</v>
      </c>
      <c r="AU354" s="34">
        <v>1</v>
      </c>
      <c r="AV354" s="34">
        <v>1390</v>
      </c>
      <c r="AW354" s="59">
        <v>9000</v>
      </c>
      <c r="AX354" s="39">
        <v>7</v>
      </c>
      <c r="BN354" s="38">
        <v>300000</v>
      </c>
      <c r="BO354" s="34">
        <v>3</v>
      </c>
      <c r="BP354" s="59">
        <v>2</v>
      </c>
      <c r="BQ354" s="34">
        <v>1880</v>
      </c>
      <c r="BR354" s="34">
        <v>4200</v>
      </c>
      <c r="BS354" s="39">
        <v>7</v>
      </c>
      <c r="BU354" s="38">
        <v>300000</v>
      </c>
      <c r="BV354" s="34">
        <v>3</v>
      </c>
      <c r="BW354" s="59">
        <v>2</v>
      </c>
      <c r="BX354" s="34">
        <v>1880</v>
      </c>
      <c r="BY354" s="34">
        <v>4200</v>
      </c>
      <c r="BZ354" s="39">
        <v>7</v>
      </c>
      <c r="FJ354" s="100"/>
      <c r="FK354" s="89"/>
      <c r="FL354" s="89">
        <v>1000</v>
      </c>
      <c r="FM354" s="89">
        <v>525000</v>
      </c>
      <c r="FN354" s="145">
        <f t="shared" si="56"/>
        <v>-878.56</v>
      </c>
      <c r="FO354" s="145">
        <f t="shared" si="57"/>
        <v>771867.67359999986</v>
      </c>
      <c r="FP354" s="89">
        <f t="shared" si="53"/>
        <v>69017.099999999977</v>
      </c>
      <c r="FQ354" s="89">
        <f t="shared" si="54"/>
        <v>4763360092.409997</v>
      </c>
      <c r="FR354" s="89">
        <f t="shared" si="55"/>
        <v>-60635663.375999972</v>
      </c>
      <c r="FS354" s="89"/>
      <c r="FT354" s="89"/>
      <c r="FU354" s="89"/>
      <c r="FV354" s="139"/>
      <c r="FW354" s="139"/>
      <c r="FX354" s="139"/>
      <c r="FY354" s="139"/>
      <c r="GA354" s="139"/>
      <c r="GB354" s="139"/>
    </row>
    <row r="355" spans="2:184">
      <c r="B355" s="26">
        <v>260000</v>
      </c>
      <c r="C355" s="6">
        <v>4</v>
      </c>
      <c r="D355" s="6">
        <v>2</v>
      </c>
      <c r="E355" s="6">
        <v>2050</v>
      </c>
      <c r="F355" s="6">
        <v>12500</v>
      </c>
      <c r="G355" s="27">
        <v>7</v>
      </c>
      <c r="I355" s="55">
        <v>525000</v>
      </c>
      <c r="J355" s="6">
        <v>2</v>
      </c>
      <c r="K355" s="6">
        <v>1</v>
      </c>
      <c r="L355" s="6">
        <v>1530</v>
      </c>
      <c r="M355" s="6">
        <v>3503</v>
      </c>
      <c r="N355" s="27">
        <v>7</v>
      </c>
      <c r="P355" s="26">
        <v>286000</v>
      </c>
      <c r="Q355" s="57">
        <v>4</v>
      </c>
      <c r="R355" s="6">
        <v>1</v>
      </c>
      <c r="S355" s="6">
        <v>1600</v>
      </c>
      <c r="T355" s="6">
        <v>5750</v>
      </c>
      <c r="U355" s="27">
        <v>6</v>
      </c>
      <c r="W355" s="38">
        <v>460000</v>
      </c>
      <c r="X355" s="34">
        <v>3</v>
      </c>
      <c r="Y355" s="59">
        <v>2</v>
      </c>
      <c r="Z355" s="34">
        <v>1453</v>
      </c>
      <c r="AA355" s="34">
        <v>2225</v>
      </c>
      <c r="AB355" s="39">
        <v>8</v>
      </c>
      <c r="AD355" s="38">
        <v>429900</v>
      </c>
      <c r="AE355" s="34">
        <v>4</v>
      </c>
      <c r="AF355" s="34">
        <v>3</v>
      </c>
      <c r="AG355" s="34">
        <v>3760</v>
      </c>
      <c r="AH355" s="34">
        <v>4675</v>
      </c>
      <c r="AI355" s="62">
        <v>8</v>
      </c>
      <c r="AK355" s="38">
        <v>379500</v>
      </c>
      <c r="AL355" s="34">
        <v>3</v>
      </c>
      <c r="AM355" s="34">
        <v>2</v>
      </c>
      <c r="AN355" s="59">
        <v>2070</v>
      </c>
      <c r="AO355" s="34">
        <v>14196</v>
      </c>
      <c r="AP355" s="39">
        <v>7</v>
      </c>
      <c r="AS355" s="38">
        <v>320000</v>
      </c>
      <c r="AT355" s="34">
        <v>3</v>
      </c>
      <c r="AU355" s="34">
        <v>1</v>
      </c>
      <c r="AV355" s="34">
        <v>1400</v>
      </c>
      <c r="AW355" s="59">
        <v>9000</v>
      </c>
      <c r="AX355" s="39">
        <v>7</v>
      </c>
      <c r="BN355" s="38">
        <v>302000</v>
      </c>
      <c r="BO355" s="34">
        <v>3</v>
      </c>
      <c r="BP355" s="59">
        <v>2</v>
      </c>
      <c r="BQ355" s="34">
        <v>2140</v>
      </c>
      <c r="BR355" s="34">
        <v>9492</v>
      </c>
      <c r="BS355" s="39">
        <v>8</v>
      </c>
      <c r="BU355" s="38">
        <v>302000</v>
      </c>
      <c r="BV355" s="34">
        <v>3</v>
      </c>
      <c r="BW355" s="59">
        <v>2</v>
      </c>
      <c r="BX355" s="34">
        <v>2140</v>
      </c>
      <c r="BY355" s="34">
        <v>9492</v>
      </c>
      <c r="BZ355" s="39">
        <v>8</v>
      </c>
      <c r="FJ355" s="100"/>
      <c r="FK355" s="89"/>
      <c r="FL355" s="89">
        <v>1530</v>
      </c>
      <c r="FM355" s="89">
        <v>525000</v>
      </c>
      <c r="FN355" s="145">
        <f t="shared" si="56"/>
        <v>-348.55999999999995</v>
      </c>
      <c r="FO355" s="145">
        <f t="shared" si="57"/>
        <v>121494.07359999996</v>
      </c>
      <c r="FP355" s="89">
        <f t="shared" si="53"/>
        <v>69017.099999999977</v>
      </c>
      <c r="FQ355" s="89">
        <f t="shared" si="54"/>
        <v>4763360092.409997</v>
      </c>
      <c r="FR355" s="89">
        <f t="shared" si="55"/>
        <v>-24056600.375999987</v>
      </c>
      <c r="FS355" s="89"/>
      <c r="FT355" s="89"/>
      <c r="FU355" s="89"/>
      <c r="FV355" s="139"/>
      <c r="FW355" s="139"/>
      <c r="FX355" s="139"/>
      <c r="FY355" s="139"/>
      <c r="GA355" s="139"/>
      <c r="GB355" s="139"/>
    </row>
    <row r="356" spans="2:184">
      <c r="B356" s="26">
        <v>259000</v>
      </c>
      <c r="C356" s="6">
        <v>4</v>
      </c>
      <c r="D356" s="6">
        <v>1</v>
      </c>
      <c r="E356" s="6">
        <v>1260</v>
      </c>
      <c r="F356" s="6">
        <v>7248</v>
      </c>
      <c r="G356" s="27">
        <v>7</v>
      </c>
      <c r="I356" s="55">
        <v>525000</v>
      </c>
      <c r="J356" s="6">
        <v>4</v>
      </c>
      <c r="K356" s="6">
        <v>2</v>
      </c>
      <c r="L356" s="6">
        <v>2310</v>
      </c>
      <c r="M356" s="6">
        <v>5573</v>
      </c>
      <c r="N356" s="27">
        <v>9</v>
      </c>
      <c r="P356" s="26">
        <v>288790</v>
      </c>
      <c r="Q356" s="57">
        <v>4</v>
      </c>
      <c r="R356" s="6">
        <v>2</v>
      </c>
      <c r="S356" s="6">
        <v>1390</v>
      </c>
      <c r="T356" s="6">
        <v>745</v>
      </c>
      <c r="U356" s="27">
        <v>7</v>
      </c>
      <c r="W356" s="38">
        <v>465000</v>
      </c>
      <c r="X356" s="34">
        <v>2</v>
      </c>
      <c r="Y356" s="59">
        <v>2</v>
      </c>
      <c r="Z356" s="34">
        <v>1390</v>
      </c>
      <c r="AA356" s="34">
        <v>1222</v>
      </c>
      <c r="AB356" s="39">
        <v>7</v>
      </c>
      <c r="AD356" s="38">
        <v>429950</v>
      </c>
      <c r="AE356" s="34">
        <v>4</v>
      </c>
      <c r="AF356" s="34">
        <v>2</v>
      </c>
      <c r="AG356" s="34">
        <v>2320</v>
      </c>
      <c r="AH356" s="34">
        <v>4524</v>
      </c>
      <c r="AI356" s="62">
        <v>8</v>
      </c>
      <c r="AK356" s="38">
        <v>503000</v>
      </c>
      <c r="AL356" s="34">
        <v>3</v>
      </c>
      <c r="AM356" s="34">
        <v>1</v>
      </c>
      <c r="AN356" s="59">
        <v>2070</v>
      </c>
      <c r="AO356" s="34">
        <v>9827</v>
      </c>
      <c r="AP356" s="39">
        <v>7</v>
      </c>
      <c r="AS356" s="38">
        <v>550000</v>
      </c>
      <c r="AT356" s="34">
        <v>4</v>
      </c>
      <c r="AU356" s="34">
        <v>1</v>
      </c>
      <c r="AV356" s="34">
        <v>2150</v>
      </c>
      <c r="AW356" s="59">
        <v>9000</v>
      </c>
      <c r="AX356" s="39">
        <v>7</v>
      </c>
      <c r="BN356" s="38">
        <v>306000</v>
      </c>
      <c r="BO356" s="34">
        <v>3</v>
      </c>
      <c r="BP356" s="59">
        <v>2</v>
      </c>
      <c r="BQ356" s="34">
        <v>1870</v>
      </c>
      <c r="BR356" s="34">
        <v>5874</v>
      </c>
      <c r="BS356" s="39">
        <v>7</v>
      </c>
      <c r="BU356" s="38">
        <v>306000</v>
      </c>
      <c r="BV356" s="34">
        <v>3</v>
      </c>
      <c r="BW356" s="59">
        <v>2</v>
      </c>
      <c r="BX356" s="34">
        <v>1870</v>
      </c>
      <c r="BY356" s="34">
        <v>5874</v>
      </c>
      <c r="BZ356" s="39">
        <v>7</v>
      </c>
      <c r="FJ356" s="100"/>
      <c r="FK356" s="89"/>
      <c r="FL356" s="89">
        <v>2310</v>
      </c>
      <c r="FM356" s="89">
        <v>525000</v>
      </c>
      <c r="FN356" s="145">
        <f t="shared" si="56"/>
        <v>431.44000000000005</v>
      </c>
      <c r="FO356" s="145">
        <f t="shared" si="57"/>
        <v>186140.47360000006</v>
      </c>
      <c r="FP356" s="89">
        <f t="shared" si="53"/>
        <v>69017.099999999977</v>
      </c>
      <c r="FQ356" s="89">
        <f t="shared" si="54"/>
        <v>4763360092.409997</v>
      </c>
      <c r="FR356" s="89">
        <f t="shared" si="55"/>
        <v>29776737.623999994</v>
      </c>
      <c r="FS356" s="89"/>
      <c r="FT356" s="89"/>
      <c r="FU356" s="89"/>
      <c r="FV356" s="139"/>
      <c r="FW356" s="139"/>
      <c r="FX356" s="139"/>
      <c r="FY356" s="139"/>
      <c r="GA356" s="139"/>
      <c r="GB356" s="139"/>
    </row>
    <row r="357" spans="2:184">
      <c r="B357" s="26">
        <v>175000</v>
      </c>
      <c r="C357" s="6">
        <v>3</v>
      </c>
      <c r="D357" s="6">
        <v>1</v>
      </c>
      <c r="E357" s="6">
        <v>1460</v>
      </c>
      <c r="F357" s="6">
        <v>11880</v>
      </c>
      <c r="G357" s="27">
        <v>7</v>
      </c>
      <c r="I357" s="55">
        <v>525000</v>
      </c>
      <c r="J357" s="6">
        <v>4</v>
      </c>
      <c r="K357" s="6">
        <v>2</v>
      </c>
      <c r="L357" s="6">
        <v>2530</v>
      </c>
      <c r="M357" s="6">
        <v>11549</v>
      </c>
      <c r="N357" s="27">
        <v>7</v>
      </c>
      <c r="P357" s="26">
        <v>295000</v>
      </c>
      <c r="Q357" s="57">
        <v>4</v>
      </c>
      <c r="R357" s="6">
        <v>2</v>
      </c>
      <c r="S357" s="6">
        <v>1677</v>
      </c>
      <c r="T357" s="6">
        <v>7209</v>
      </c>
      <c r="U357" s="27">
        <v>7</v>
      </c>
      <c r="W357" s="38">
        <v>465000</v>
      </c>
      <c r="X357" s="34">
        <v>4</v>
      </c>
      <c r="Y357" s="59">
        <v>2</v>
      </c>
      <c r="Z357" s="34">
        <v>2190</v>
      </c>
      <c r="AA357" s="34">
        <v>3267</v>
      </c>
      <c r="AB357" s="39">
        <v>8</v>
      </c>
      <c r="AD357" s="38">
        <v>436000</v>
      </c>
      <c r="AE357" s="34">
        <v>3</v>
      </c>
      <c r="AF357" s="34">
        <v>2</v>
      </c>
      <c r="AG357" s="34">
        <v>1150</v>
      </c>
      <c r="AH357" s="34">
        <v>1193</v>
      </c>
      <c r="AI357" s="62">
        <v>8</v>
      </c>
      <c r="AK357" s="38">
        <v>280000</v>
      </c>
      <c r="AL357" s="34">
        <v>3</v>
      </c>
      <c r="AM357" s="34">
        <v>1</v>
      </c>
      <c r="AN357" s="59">
        <v>2080</v>
      </c>
      <c r="AO357" s="34">
        <v>87991</v>
      </c>
      <c r="AP357" s="39">
        <v>6</v>
      </c>
      <c r="AS357" s="38">
        <v>910000</v>
      </c>
      <c r="AT357" s="34">
        <v>4</v>
      </c>
      <c r="AU357" s="34">
        <v>1</v>
      </c>
      <c r="AV357" s="34">
        <v>2890</v>
      </c>
      <c r="AW357" s="59">
        <v>9000</v>
      </c>
      <c r="AX357" s="39">
        <v>8</v>
      </c>
      <c r="BN357" s="38">
        <v>310000</v>
      </c>
      <c r="BO357" s="34">
        <v>3</v>
      </c>
      <c r="BP357" s="59">
        <v>2</v>
      </c>
      <c r="BQ357" s="34">
        <v>1760</v>
      </c>
      <c r="BR357" s="34">
        <v>10137</v>
      </c>
      <c r="BS357" s="39">
        <v>8</v>
      </c>
      <c r="BU357" s="38">
        <v>310000</v>
      </c>
      <c r="BV357" s="34">
        <v>3</v>
      </c>
      <c r="BW357" s="59">
        <v>2</v>
      </c>
      <c r="BX357" s="34">
        <v>1760</v>
      </c>
      <c r="BY357" s="34">
        <v>10137</v>
      </c>
      <c r="BZ357" s="39">
        <v>8</v>
      </c>
      <c r="FJ357" s="100"/>
      <c r="FK357" s="89"/>
      <c r="FL357" s="89">
        <v>2530</v>
      </c>
      <c r="FM357" s="89">
        <v>525000</v>
      </c>
      <c r="FN357" s="145">
        <f t="shared" si="56"/>
        <v>651.44000000000005</v>
      </c>
      <c r="FO357" s="145">
        <f t="shared" si="57"/>
        <v>424374.07360000006</v>
      </c>
      <c r="FP357" s="89">
        <f t="shared" si="53"/>
        <v>69017.099999999977</v>
      </c>
      <c r="FQ357" s="89">
        <f t="shared" si="54"/>
        <v>4763360092.409997</v>
      </c>
      <c r="FR357" s="89">
        <f t="shared" si="55"/>
        <v>44960499.623999991</v>
      </c>
      <c r="FS357" s="89"/>
      <c r="FT357" s="89"/>
      <c r="FU357" s="89"/>
      <c r="FV357" s="139"/>
      <c r="FW357" s="139"/>
      <c r="FX357" s="139"/>
      <c r="FY357" s="139"/>
      <c r="GA357" s="139"/>
      <c r="GB357" s="139"/>
    </row>
    <row r="358" spans="2:184">
      <c r="B358" s="26">
        <v>180000</v>
      </c>
      <c r="C358" s="6">
        <v>2</v>
      </c>
      <c r="D358" s="6">
        <v>1</v>
      </c>
      <c r="E358" s="6">
        <v>960</v>
      </c>
      <c r="F358" s="6">
        <v>87991</v>
      </c>
      <c r="G358" s="27">
        <v>5</v>
      </c>
      <c r="I358" s="55">
        <v>526000</v>
      </c>
      <c r="J358" s="6">
        <v>3</v>
      </c>
      <c r="K358" s="6">
        <v>2</v>
      </c>
      <c r="L358" s="6">
        <v>2000</v>
      </c>
      <c r="M358" s="6">
        <v>18099</v>
      </c>
      <c r="N358" s="27">
        <v>8</v>
      </c>
      <c r="P358" s="26">
        <v>299500</v>
      </c>
      <c r="Q358" s="57">
        <v>4</v>
      </c>
      <c r="R358" s="6">
        <v>2</v>
      </c>
      <c r="S358" s="6">
        <v>1600</v>
      </c>
      <c r="T358" s="6">
        <v>15312</v>
      </c>
      <c r="U358" s="27">
        <v>7</v>
      </c>
      <c r="W358" s="38">
        <v>465950</v>
      </c>
      <c r="X358" s="34">
        <v>4</v>
      </c>
      <c r="Y358" s="59">
        <v>2</v>
      </c>
      <c r="Z358" s="34">
        <v>2340</v>
      </c>
      <c r="AA358" s="34">
        <v>6896</v>
      </c>
      <c r="AB358" s="39">
        <v>7</v>
      </c>
      <c r="AD358" s="38">
        <v>437000</v>
      </c>
      <c r="AE358" s="34">
        <v>4</v>
      </c>
      <c r="AF358" s="34">
        <v>2</v>
      </c>
      <c r="AG358" s="34">
        <v>1890</v>
      </c>
      <c r="AH358" s="34">
        <v>8505</v>
      </c>
      <c r="AI358" s="62">
        <v>8</v>
      </c>
      <c r="AK358" s="38">
        <v>315000</v>
      </c>
      <c r="AL358" s="34">
        <v>2</v>
      </c>
      <c r="AM358" s="34">
        <v>1</v>
      </c>
      <c r="AN358" s="59">
        <v>2080</v>
      </c>
      <c r="AO358" s="34">
        <v>14659</v>
      </c>
      <c r="AP358" s="39">
        <v>7</v>
      </c>
      <c r="AS358" s="38">
        <v>752888</v>
      </c>
      <c r="AT358" s="34">
        <v>3</v>
      </c>
      <c r="AU358" s="34">
        <v>2</v>
      </c>
      <c r="AV358" s="34">
        <v>2420</v>
      </c>
      <c r="AW358" s="59">
        <v>9000</v>
      </c>
      <c r="AX358" s="39">
        <v>9</v>
      </c>
      <c r="BN358" s="38">
        <v>311000</v>
      </c>
      <c r="BO358" s="34">
        <v>3</v>
      </c>
      <c r="BP358" s="59">
        <v>2</v>
      </c>
      <c r="BQ358" s="34">
        <v>1190</v>
      </c>
      <c r="BR358" s="34">
        <v>7840</v>
      </c>
      <c r="BS358" s="39">
        <v>6</v>
      </c>
      <c r="BU358" s="38">
        <v>311000</v>
      </c>
      <c r="BV358" s="34">
        <v>3</v>
      </c>
      <c r="BW358" s="59">
        <v>2</v>
      </c>
      <c r="BX358" s="34">
        <v>1190</v>
      </c>
      <c r="BY358" s="34">
        <v>7840</v>
      </c>
      <c r="BZ358" s="39">
        <v>6</v>
      </c>
      <c r="FJ358" s="100"/>
      <c r="FK358" s="89"/>
      <c r="FL358" s="89">
        <v>2000</v>
      </c>
      <c r="FM358" s="89">
        <v>526000</v>
      </c>
      <c r="FN358" s="145">
        <f t="shared" si="56"/>
        <v>121.44000000000005</v>
      </c>
      <c r="FO358" s="145">
        <f t="shared" si="57"/>
        <v>14747.673600000013</v>
      </c>
      <c r="FP358" s="89">
        <f t="shared" si="53"/>
        <v>70017.099999999977</v>
      </c>
      <c r="FQ358" s="89">
        <f t="shared" si="54"/>
        <v>4902394292.409997</v>
      </c>
      <c r="FR358" s="89">
        <f t="shared" si="55"/>
        <v>8502876.6240000017</v>
      </c>
      <c r="FS358" s="89"/>
      <c r="FT358" s="89"/>
      <c r="FU358" s="89"/>
      <c r="FV358" s="139"/>
      <c r="FW358" s="139"/>
      <c r="FX358" s="139"/>
      <c r="FY358" s="139"/>
      <c r="GA358" s="139"/>
      <c r="GB358" s="139"/>
    </row>
    <row r="359" spans="2:184">
      <c r="B359" s="26">
        <v>267000</v>
      </c>
      <c r="C359" s="6">
        <v>3</v>
      </c>
      <c r="D359" s="6">
        <v>1</v>
      </c>
      <c r="E359" s="6">
        <v>1090</v>
      </c>
      <c r="F359" s="6">
        <v>8160</v>
      </c>
      <c r="G359" s="27">
        <v>7</v>
      </c>
      <c r="I359" s="55">
        <v>530000</v>
      </c>
      <c r="J359" s="6">
        <v>3</v>
      </c>
      <c r="K359" s="6">
        <v>2</v>
      </c>
      <c r="L359" s="6">
        <v>3150</v>
      </c>
      <c r="M359" s="6">
        <v>21893</v>
      </c>
      <c r="N359" s="27">
        <v>9</v>
      </c>
      <c r="P359" s="26">
        <v>303000</v>
      </c>
      <c r="Q359" s="57">
        <v>4</v>
      </c>
      <c r="R359" s="6">
        <v>1</v>
      </c>
      <c r="S359" s="6">
        <v>2300</v>
      </c>
      <c r="T359" s="6">
        <v>9583</v>
      </c>
      <c r="U359" s="27">
        <v>6</v>
      </c>
      <c r="W359" s="38">
        <v>469000</v>
      </c>
      <c r="X359" s="34">
        <v>4</v>
      </c>
      <c r="Y359" s="59">
        <v>2</v>
      </c>
      <c r="Z359" s="34">
        <v>3550</v>
      </c>
      <c r="AA359" s="34">
        <v>13938</v>
      </c>
      <c r="AB359" s="39">
        <v>8</v>
      </c>
      <c r="AD359" s="38">
        <v>440000</v>
      </c>
      <c r="AE359" s="34">
        <v>3</v>
      </c>
      <c r="AF359" s="34">
        <v>2</v>
      </c>
      <c r="AG359" s="34">
        <v>2060</v>
      </c>
      <c r="AH359" s="34">
        <v>11231</v>
      </c>
      <c r="AI359" s="62">
        <v>8</v>
      </c>
      <c r="AK359" s="38">
        <v>360000</v>
      </c>
      <c r="AL359" s="34">
        <v>4</v>
      </c>
      <c r="AM359" s="34">
        <v>2</v>
      </c>
      <c r="AN359" s="59">
        <v>2080</v>
      </c>
      <c r="AO359" s="34">
        <v>4080</v>
      </c>
      <c r="AP359" s="39">
        <v>7</v>
      </c>
      <c r="AS359" s="38">
        <v>730000</v>
      </c>
      <c r="AT359" s="34">
        <v>4</v>
      </c>
      <c r="AU359" s="34">
        <v>2</v>
      </c>
      <c r="AV359" s="34">
        <v>2190</v>
      </c>
      <c r="AW359" s="59">
        <v>9009</v>
      </c>
      <c r="AX359" s="39">
        <v>8</v>
      </c>
      <c r="BN359" s="38">
        <v>312000</v>
      </c>
      <c r="BO359" s="34">
        <v>4</v>
      </c>
      <c r="BP359" s="59">
        <v>2</v>
      </c>
      <c r="BQ359" s="34">
        <v>1890</v>
      </c>
      <c r="BR359" s="34">
        <v>8362</v>
      </c>
      <c r="BS359" s="39">
        <v>7</v>
      </c>
      <c r="BU359" s="38">
        <v>312000</v>
      </c>
      <c r="BV359" s="34">
        <v>4</v>
      </c>
      <c r="BW359" s="59">
        <v>2</v>
      </c>
      <c r="BX359" s="34">
        <v>1890</v>
      </c>
      <c r="BY359" s="34">
        <v>8362</v>
      </c>
      <c r="BZ359" s="39">
        <v>7</v>
      </c>
      <c r="FJ359" s="100"/>
      <c r="FK359" s="89"/>
      <c r="FL359" s="89">
        <v>3150</v>
      </c>
      <c r="FM359" s="89">
        <v>530000</v>
      </c>
      <c r="FN359" s="145">
        <f t="shared" si="56"/>
        <v>1271.44</v>
      </c>
      <c r="FO359" s="145">
        <f t="shared" si="57"/>
        <v>1616559.6736000001</v>
      </c>
      <c r="FP359" s="89">
        <f t="shared" si="53"/>
        <v>74017.099999999977</v>
      </c>
      <c r="FQ359" s="89">
        <f t="shared" si="54"/>
        <v>5478531092.409997</v>
      </c>
      <c r="FR359" s="89">
        <f t="shared" si="55"/>
        <v>94108301.623999968</v>
      </c>
      <c r="FS359" s="89"/>
      <c r="FT359" s="89"/>
      <c r="FU359" s="89"/>
      <c r="FV359" s="139"/>
      <c r="FW359" s="139"/>
      <c r="FX359" s="139"/>
      <c r="FY359" s="139"/>
      <c r="GA359" s="139"/>
      <c r="GB359" s="139"/>
    </row>
    <row r="360" spans="2:184">
      <c r="B360" s="26">
        <v>252000</v>
      </c>
      <c r="C360" s="6">
        <v>4</v>
      </c>
      <c r="D360" s="6">
        <v>1</v>
      </c>
      <c r="E360" s="6">
        <v>1940</v>
      </c>
      <c r="F360" s="6">
        <v>13370</v>
      </c>
      <c r="G360" s="27">
        <v>8</v>
      </c>
      <c r="I360" s="55">
        <v>530000</v>
      </c>
      <c r="J360" s="6">
        <v>4</v>
      </c>
      <c r="K360" s="6">
        <v>2</v>
      </c>
      <c r="L360" s="6">
        <v>2150</v>
      </c>
      <c r="M360" s="6">
        <v>14161</v>
      </c>
      <c r="N360" s="27">
        <v>8</v>
      </c>
      <c r="P360" s="26">
        <v>304900</v>
      </c>
      <c r="Q360" s="57">
        <v>4</v>
      </c>
      <c r="R360" s="6">
        <v>1</v>
      </c>
      <c r="S360" s="6">
        <v>2600</v>
      </c>
      <c r="T360" s="6">
        <v>11325</v>
      </c>
      <c r="U360" s="27">
        <v>7</v>
      </c>
      <c r="W360" s="38">
        <v>470000</v>
      </c>
      <c r="X360" s="34">
        <v>4</v>
      </c>
      <c r="Y360" s="59">
        <v>2</v>
      </c>
      <c r="Z360" s="34">
        <v>2310</v>
      </c>
      <c r="AA360" s="34">
        <v>7350</v>
      </c>
      <c r="AB360" s="39">
        <v>8</v>
      </c>
      <c r="AD360" s="38">
        <v>442000</v>
      </c>
      <c r="AE360" s="34">
        <v>4</v>
      </c>
      <c r="AF360" s="34">
        <v>2</v>
      </c>
      <c r="AG360" s="34">
        <v>2080</v>
      </c>
      <c r="AH360" s="34">
        <v>12007</v>
      </c>
      <c r="AI360" s="62">
        <v>8</v>
      </c>
      <c r="AK360" s="38">
        <v>700000</v>
      </c>
      <c r="AL360" s="34">
        <v>3</v>
      </c>
      <c r="AM360" s="34">
        <v>2</v>
      </c>
      <c r="AN360" s="59">
        <v>2080</v>
      </c>
      <c r="AO360" s="34">
        <v>3880</v>
      </c>
      <c r="AP360" s="39">
        <v>7</v>
      </c>
      <c r="AS360" s="38">
        <v>313100</v>
      </c>
      <c r="AT360" s="34">
        <v>4</v>
      </c>
      <c r="AU360" s="34">
        <v>2</v>
      </c>
      <c r="AV360" s="34">
        <v>2660</v>
      </c>
      <c r="AW360" s="59">
        <v>9030</v>
      </c>
      <c r="AX360" s="39">
        <v>7</v>
      </c>
      <c r="BN360" s="38">
        <v>313100</v>
      </c>
      <c r="BO360" s="34">
        <v>4</v>
      </c>
      <c r="BP360" s="59">
        <v>2</v>
      </c>
      <c r="BQ360" s="34">
        <v>2660</v>
      </c>
      <c r="BR360" s="34">
        <v>9030</v>
      </c>
      <c r="BS360" s="39">
        <v>7</v>
      </c>
      <c r="BU360" s="38">
        <v>313100</v>
      </c>
      <c r="BV360" s="34">
        <v>4</v>
      </c>
      <c r="BW360" s="59">
        <v>2</v>
      </c>
      <c r="BX360" s="34">
        <v>2660</v>
      </c>
      <c r="BY360" s="34">
        <v>9030</v>
      </c>
      <c r="BZ360" s="39">
        <v>7</v>
      </c>
      <c r="FJ360" s="100"/>
      <c r="FK360" s="89"/>
      <c r="FL360" s="89">
        <v>2150</v>
      </c>
      <c r="FM360" s="89">
        <v>530000</v>
      </c>
      <c r="FN360" s="145">
        <f t="shared" si="56"/>
        <v>271.44000000000005</v>
      </c>
      <c r="FO360" s="145">
        <f t="shared" si="57"/>
        <v>73679.673600000024</v>
      </c>
      <c r="FP360" s="89">
        <f t="shared" si="53"/>
        <v>74017.099999999977</v>
      </c>
      <c r="FQ360" s="89">
        <f t="shared" si="54"/>
        <v>5478531092.409997</v>
      </c>
      <c r="FR360" s="89">
        <f t="shared" si="55"/>
        <v>20091201.623999998</v>
      </c>
      <c r="FS360" s="89"/>
      <c r="FT360" s="89"/>
      <c r="FU360" s="89"/>
      <c r="FV360" s="139"/>
      <c r="FW360" s="139"/>
      <c r="FX360" s="139"/>
      <c r="FY360" s="139"/>
      <c r="GA360" s="139"/>
      <c r="GB360" s="139"/>
    </row>
    <row r="361" spans="2:184">
      <c r="B361" s="26">
        <v>440000</v>
      </c>
      <c r="C361" s="6">
        <v>3</v>
      </c>
      <c r="D361" s="6">
        <v>2</v>
      </c>
      <c r="E361" s="6">
        <v>2060</v>
      </c>
      <c r="F361" s="6">
        <v>11231</v>
      </c>
      <c r="G361" s="27">
        <v>8</v>
      </c>
      <c r="I361" s="55">
        <v>530000</v>
      </c>
      <c r="J361" s="6">
        <v>4</v>
      </c>
      <c r="K361" s="6">
        <v>3</v>
      </c>
      <c r="L361" s="6">
        <v>2240</v>
      </c>
      <c r="M361" s="6">
        <v>5580</v>
      </c>
      <c r="N361" s="27">
        <v>7</v>
      </c>
      <c r="P361" s="26">
        <v>312000</v>
      </c>
      <c r="Q361" s="57">
        <v>4</v>
      </c>
      <c r="R361" s="6">
        <v>2</v>
      </c>
      <c r="S361" s="6">
        <v>1890</v>
      </c>
      <c r="T361" s="6">
        <v>8362</v>
      </c>
      <c r="U361" s="27">
        <v>7</v>
      </c>
      <c r="W361" s="38">
        <v>470000</v>
      </c>
      <c r="X361" s="34">
        <v>4</v>
      </c>
      <c r="Y361" s="59">
        <v>2</v>
      </c>
      <c r="Z361" s="34">
        <v>1500</v>
      </c>
      <c r="AA361" s="34">
        <v>3659</v>
      </c>
      <c r="AB361" s="39">
        <v>7</v>
      </c>
      <c r="AD361" s="38">
        <v>447500</v>
      </c>
      <c r="AE361" s="34">
        <v>3</v>
      </c>
      <c r="AF361" s="34">
        <v>1</v>
      </c>
      <c r="AG361" s="34">
        <v>1950</v>
      </c>
      <c r="AH361" s="34">
        <v>6504</v>
      </c>
      <c r="AI361" s="62">
        <v>8</v>
      </c>
      <c r="AK361" s="38">
        <v>442000</v>
      </c>
      <c r="AL361" s="34">
        <v>4</v>
      </c>
      <c r="AM361" s="34">
        <v>2</v>
      </c>
      <c r="AN361" s="59">
        <v>2080</v>
      </c>
      <c r="AO361" s="34">
        <v>12007</v>
      </c>
      <c r="AP361" s="39">
        <v>8</v>
      </c>
      <c r="AS361" s="38">
        <v>550000</v>
      </c>
      <c r="AT361" s="34">
        <v>3</v>
      </c>
      <c r="AU361" s="34">
        <v>2</v>
      </c>
      <c r="AV361" s="34">
        <v>1980</v>
      </c>
      <c r="AW361" s="59">
        <v>9061</v>
      </c>
      <c r="AX361" s="39">
        <v>8</v>
      </c>
      <c r="BN361" s="38">
        <v>314950</v>
      </c>
      <c r="BO361" s="34">
        <v>3</v>
      </c>
      <c r="BP361" s="59">
        <v>2</v>
      </c>
      <c r="BQ361" s="34">
        <v>1654</v>
      </c>
      <c r="BR361" s="34">
        <v>8479</v>
      </c>
      <c r="BS361" s="39">
        <v>7</v>
      </c>
      <c r="BU361" s="38">
        <v>314950</v>
      </c>
      <c r="BV361" s="34">
        <v>3</v>
      </c>
      <c r="BW361" s="59">
        <v>2</v>
      </c>
      <c r="BX361" s="34">
        <v>1654</v>
      </c>
      <c r="BY361" s="34">
        <v>8479</v>
      </c>
      <c r="BZ361" s="39">
        <v>7</v>
      </c>
      <c r="FJ361" s="100"/>
      <c r="FK361" s="89"/>
      <c r="FL361" s="89">
        <v>2240</v>
      </c>
      <c r="FM361" s="89">
        <v>530000</v>
      </c>
      <c r="FN361" s="145">
        <f t="shared" si="56"/>
        <v>361.44000000000005</v>
      </c>
      <c r="FO361" s="145">
        <f t="shared" si="57"/>
        <v>130638.87360000004</v>
      </c>
      <c r="FP361" s="89">
        <f t="shared" si="53"/>
        <v>74017.099999999977</v>
      </c>
      <c r="FQ361" s="89">
        <f t="shared" si="54"/>
        <v>5478531092.409997</v>
      </c>
      <c r="FR361" s="89">
        <f t="shared" si="55"/>
        <v>26752740.623999994</v>
      </c>
      <c r="FS361" s="89"/>
      <c r="FT361" s="89"/>
      <c r="FU361" s="89"/>
      <c r="FV361" s="139"/>
      <c r="FW361" s="139"/>
      <c r="FX361" s="139"/>
      <c r="FY361" s="139"/>
      <c r="GA361" s="139"/>
      <c r="GB361" s="139"/>
    </row>
    <row r="362" spans="2:184">
      <c r="B362" s="26">
        <v>525000</v>
      </c>
      <c r="C362" s="6">
        <v>4</v>
      </c>
      <c r="D362" s="6">
        <v>2</v>
      </c>
      <c r="E362" s="6">
        <v>2530</v>
      </c>
      <c r="F362" s="6">
        <v>11549</v>
      </c>
      <c r="G362" s="27">
        <v>7</v>
      </c>
      <c r="I362" s="55">
        <v>540000</v>
      </c>
      <c r="J362" s="6">
        <v>3</v>
      </c>
      <c r="K362" s="6">
        <v>2</v>
      </c>
      <c r="L362" s="6">
        <v>1720</v>
      </c>
      <c r="M362" s="6">
        <v>11656</v>
      </c>
      <c r="N362" s="27">
        <v>8</v>
      </c>
      <c r="P362" s="26">
        <v>313100</v>
      </c>
      <c r="Q362" s="57">
        <v>4</v>
      </c>
      <c r="R362" s="6">
        <v>2</v>
      </c>
      <c r="S362" s="6">
        <v>2660</v>
      </c>
      <c r="T362" s="6">
        <v>9030</v>
      </c>
      <c r="U362" s="27">
        <v>7</v>
      </c>
      <c r="W362" s="38">
        <v>475000</v>
      </c>
      <c r="X362" s="34">
        <v>2</v>
      </c>
      <c r="Y362" s="59">
        <v>2</v>
      </c>
      <c r="Z362" s="34">
        <v>1440</v>
      </c>
      <c r="AA362" s="34">
        <v>3720</v>
      </c>
      <c r="AB362" s="39">
        <v>7</v>
      </c>
      <c r="AD362" s="38">
        <v>450000</v>
      </c>
      <c r="AE362" s="34">
        <v>3</v>
      </c>
      <c r="AF362" s="34">
        <v>2</v>
      </c>
      <c r="AG362" s="34">
        <v>1760</v>
      </c>
      <c r="AH362" s="34">
        <v>10013</v>
      </c>
      <c r="AI362" s="62">
        <v>8</v>
      </c>
      <c r="AK362" s="38">
        <v>659000</v>
      </c>
      <c r="AL362" s="34">
        <v>4</v>
      </c>
      <c r="AM362" s="34">
        <v>2</v>
      </c>
      <c r="AN362" s="59">
        <v>2090</v>
      </c>
      <c r="AO362" s="34">
        <v>10800</v>
      </c>
      <c r="AP362" s="39">
        <v>7</v>
      </c>
      <c r="AS362" s="38">
        <v>267500</v>
      </c>
      <c r="AT362" s="34">
        <v>3</v>
      </c>
      <c r="AU362" s="34">
        <v>1</v>
      </c>
      <c r="AV362" s="34">
        <v>1600</v>
      </c>
      <c r="AW362" s="59">
        <v>9072</v>
      </c>
      <c r="AX362" s="39">
        <v>7</v>
      </c>
      <c r="BN362" s="38">
        <v>317000</v>
      </c>
      <c r="BO362" s="34">
        <v>3</v>
      </c>
      <c r="BP362" s="59">
        <v>2</v>
      </c>
      <c r="BQ362" s="34">
        <v>1760</v>
      </c>
      <c r="BR362" s="34">
        <v>11410</v>
      </c>
      <c r="BS362" s="39">
        <v>7</v>
      </c>
      <c r="BU362" s="38">
        <v>317000</v>
      </c>
      <c r="BV362" s="34">
        <v>3</v>
      </c>
      <c r="BW362" s="59">
        <v>2</v>
      </c>
      <c r="BX362" s="34">
        <v>1760</v>
      </c>
      <c r="BY362" s="34">
        <v>11410</v>
      </c>
      <c r="BZ362" s="39">
        <v>7</v>
      </c>
      <c r="FJ362" s="100"/>
      <c r="FK362" s="89"/>
      <c r="FL362" s="89">
        <v>1720</v>
      </c>
      <c r="FM362" s="89">
        <v>540000</v>
      </c>
      <c r="FN362" s="145">
        <f t="shared" si="56"/>
        <v>-158.55999999999995</v>
      </c>
      <c r="FO362" s="145">
        <f t="shared" si="57"/>
        <v>25141.273599999982</v>
      </c>
      <c r="FP362" s="89">
        <f t="shared" si="53"/>
        <v>84017.099999999977</v>
      </c>
      <c r="FQ362" s="89">
        <f t="shared" si="54"/>
        <v>7058873092.409996</v>
      </c>
      <c r="FR362" s="89">
        <f t="shared" si="55"/>
        <v>-13321751.375999991</v>
      </c>
      <c r="FS362" s="89"/>
      <c r="FT362" s="89"/>
      <c r="FU362" s="89"/>
      <c r="FV362" s="139"/>
      <c r="FW362" s="139"/>
      <c r="FX362" s="139"/>
      <c r="FY362" s="139"/>
      <c r="GA362" s="139"/>
      <c r="GB362" s="139"/>
    </row>
    <row r="363" spans="2:184">
      <c r="B363" s="26">
        <v>518000</v>
      </c>
      <c r="C363" s="6">
        <v>4</v>
      </c>
      <c r="D363" s="6">
        <v>2</v>
      </c>
      <c r="E363" s="6">
        <v>1740</v>
      </c>
      <c r="F363" s="6">
        <v>7500</v>
      </c>
      <c r="G363" s="27">
        <v>7</v>
      </c>
      <c r="I363" s="55">
        <v>540000</v>
      </c>
      <c r="J363" s="6">
        <v>4</v>
      </c>
      <c r="K363" s="6">
        <v>2</v>
      </c>
      <c r="L363" s="6">
        <v>2850</v>
      </c>
      <c r="M363" s="6">
        <v>7453</v>
      </c>
      <c r="N363" s="27">
        <v>9</v>
      </c>
      <c r="P363" s="26">
        <v>320000</v>
      </c>
      <c r="Q363" s="57">
        <v>4</v>
      </c>
      <c r="R363" s="6">
        <v>2</v>
      </c>
      <c r="S363" s="6">
        <v>2610</v>
      </c>
      <c r="T363" s="6">
        <v>9077</v>
      </c>
      <c r="U363" s="27">
        <v>8</v>
      </c>
      <c r="W363" s="38">
        <v>475000</v>
      </c>
      <c r="X363" s="34">
        <v>3</v>
      </c>
      <c r="Y363" s="59">
        <v>2</v>
      </c>
      <c r="Z363" s="34">
        <v>2370</v>
      </c>
      <c r="AA363" s="34">
        <v>3239</v>
      </c>
      <c r="AB363" s="39">
        <v>8</v>
      </c>
      <c r="AD363" s="38">
        <v>450000</v>
      </c>
      <c r="AE363" s="34">
        <v>3</v>
      </c>
      <c r="AF363" s="34">
        <v>2</v>
      </c>
      <c r="AG363" s="34">
        <v>1680</v>
      </c>
      <c r="AH363" s="34">
        <v>11250</v>
      </c>
      <c r="AI363" s="62">
        <v>8</v>
      </c>
      <c r="AK363" s="38">
        <v>400000</v>
      </c>
      <c r="AL363" s="34">
        <v>3</v>
      </c>
      <c r="AM363" s="34">
        <v>3</v>
      </c>
      <c r="AN363" s="59">
        <v>2090</v>
      </c>
      <c r="AO363" s="34">
        <v>7634</v>
      </c>
      <c r="AP363" s="39">
        <v>8</v>
      </c>
      <c r="AS363" s="38">
        <v>195000</v>
      </c>
      <c r="AT363" s="34">
        <v>4</v>
      </c>
      <c r="AU363" s="34">
        <v>2</v>
      </c>
      <c r="AV363" s="34">
        <v>2610</v>
      </c>
      <c r="AW363" s="59">
        <v>9077</v>
      </c>
      <c r="AX363" s="39">
        <v>8</v>
      </c>
      <c r="BN363" s="38">
        <v>320000</v>
      </c>
      <c r="BO363" s="34">
        <v>4</v>
      </c>
      <c r="BP363" s="59">
        <v>2</v>
      </c>
      <c r="BQ363" s="34">
        <v>2610</v>
      </c>
      <c r="BR363" s="34">
        <v>9077</v>
      </c>
      <c r="BS363" s="39">
        <v>8</v>
      </c>
      <c r="BU363" s="38">
        <v>320000</v>
      </c>
      <c r="BV363" s="34">
        <v>4</v>
      </c>
      <c r="BW363" s="59">
        <v>2</v>
      </c>
      <c r="BX363" s="34">
        <v>2610</v>
      </c>
      <c r="BY363" s="34">
        <v>9077</v>
      </c>
      <c r="BZ363" s="39">
        <v>8</v>
      </c>
      <c r="FJ363" s="100"/>
      <c r="FK363" s="89"/>
      <c r="FL363" s="89">
        <v>2850</v>
      </c>
      <c r="FM363" s="89">
        <v>540000</v>
      </c>
      <c r="FN363" s="145">
        <f t="shared" si="56"/>
        <v>971.44</v>
      </c>
      <c r="FO363" s="145">
        <f t="shared" si="57"/>
        <v>943695.6736000001</v>
      </c>
      <c r="FP363" s="89">
        <f t="shared" si="53"/>
        <v>84017.099999999977</v>
      </c>
      <c r="FQ363" s="89">
        <f t="shared" si="54"/>
        <v>7058873092.409996</v>
      </c>
      <c r="FR363" s="89">
        <f t="shared" si="55"/>
        <v>81617571.623999983</v>
      </c>
      <c r="FS363" s="89"/>
      <c r="FT363" s="89"/>
      <c r="FU363" s="89"/>
      <c r="FV363" s="139"/>
      <c r="FW363" s="139"/>
      <c r="FX363" s="139"/>
      <c r="FY363" s="139"/>
      <c r="GA363" s="139"/>
      <c r="GB363" s="139"/>
    </row>
    <row r="364" spans="2:184">
      <c r="B364" s="26">
        <v>395000</v>
      </c>
      <c r="C364" s="6">
        <v>2</v>
      </c>
      <c r="D364" s="6">
        <v>1</v>
      </c>
      <c r="E364" s="6">
        <v>930</v>
      </c>
      <c r="F364" s="6">
        <v>6380</v>
      </c>
      <c r="G364" s="27">
        <v>7</v>
      </c>
      <c r="I364" s="55">
        <v>545000</v>
      </c>
      <c r="J364" s="6">
        <v>2</v>
      </c>
      <c r="K364" s="6">
        <v>2</v>
      </c>
      <c r="L364" s="6">
        <v>1430</v>
      </c>
      <c r="M364" s="6">
        <v>3880</v>
      </c>
      <c r="N364" s="27">
        <v>7</v>
      </c>
      <c r="P364" s="26">
        <v>320000</v>
      </c>
      <c r="Q364" s="57">
        <v>4</v>
      </c>
      <c r="R364" s="6">
        <v>2</v>
      </c>
      <c r="S364" s="6">
        <v>2223</v>
      </c>
      <c r="T364" s="6">
        <v>5780</v>
      </c>
      <c r="U364" s="27">
        <v>8</v>
      </c>
      <c r="W364" s="38">
        <v>475000</v>
      </c>
      <c r="X364" s="34">
        <v>4</v>
      </c>
      <c r="Y364" s="59">
        <v>2</v>
      </c>
      <c r="Z364" s="34">
        <v>2040</v>
      </c>
      <c r="AA364" s="34">
        <v>7260</v>
      </c>
      <c r="AB364" s="39">
        <v>7</v>
      </c>
      <c r="AD364" s="38">
        <v>455000</v>
      </c>
      <c r="AE364" s="34">
        <v>2</v>
      </c>
      <c r="AF364" s="34">
        <v>1</v>
      </c>
      <c r="AG364" s="34">
        <v>1200</v>
      </c>
      <c r="AH364" s="34">
        <v>1259</v>
      </c>
      <c r="AI364" s="62">
        <v>8</v>
      </c>
      <c r="AK364" s="38">
        <v>717500</v>
      </c>
      <c r="AL364" s="34">
        <v>3</v>
      </c>
      <c r="AM364" s="34">
        <v>1</v>
      </c>
      <c r="AN364" s="59">
        <v>2090</v>
      </c>
      <c r="AO364" s="34">
        <v>4000</v>
      </c>
      <c r="AP364" s="39">
        <v>8</v>
      </c>
      <c r="AS364" s="38">
        <v>370000</v>
      </c>
      <c r="AT364" s="34">
        <v>3</v>
      </c>
      <c r="AU364" s="34">
        <v>2</v>
      </c>
      <c r="AV364" s="34">
        <v>1860</v>
      </c>
      <c r="AW364" s="59">
        <v>9100</v>
      </c>
      <c r="AX364" s="39">
        <v>8</v>
      </c>
      <c r="BN364" s="38">
        <v>320000</v>
      </c>
      <c r="BO364" s="34">
        <v>4</v>
      </c>
      <c r="BP364" s="59">
        <v>2</v>
      </c>
      <c r="BQ364" s="34">
        <v>2223</v>
      </c>
      <c r="BR364" s="34">
        <v>5780</v>
      </c>
      <c r="BS364" s="39">
        <v>8</v>
      </c>
      <c r="BU364" s="38">
        <v>320000</v>
      </c>
      <c r="BV364" s="34">
        <v>4</v>
      </c>
      <c r="BW364" s="59">
        <v>2</v>
      </c>
      <c r="BX364" s="34">
        <v>2223</v>
      </c>
      <c r="BY364" s="34">
        <v>5780</v>
      </c>
      <c r="BZ364" s="39">
        <v>8</v>
      </c>
      <c r="FJ364" s="100"/>
      <c r="FK364" s="89"/>
      <c r="FL364" s="89">
        <v>1430</v>
      </c>
      <c r="FM364" s="89">
        <v>545000</v>
      </c>
      <c r="FN364" s="145">
        <f t="shared" si="56"/>
        <v>-448.55999999999995</v>
      </c>
      <c r="FO364" s="145">
        <f t="shared" si="57"/>
        <v>201206.07359999995</v>
      </c>
      <c r="FP364" s="89">
        <f t="shared" si="53"/>
        <v>89017.099999999977</v>
      </c>
      <c r="FQ364" s="89">
        <f t="shared" si="54"/>
        <v>7924044092.409996</v>
      </c>
      <c r="FR364" s="89">
        <f t="shared" si="55"/>
        <v>-39929510.375999987</v>
      </c>
      <c r="FS364" s="89"/>
      <c r="FT364" s="89"/>
      <c r="FU364" s="89"/>
      <c r="FV364" s="139"/>
      <c r="FW364" s="139"/>
      <c r="FX364" s="139"/>
      <c r="FY364" s="139"/>
      <c r="GA364" s="139"/>
      <c r="GB364" s="139"/>
    </row>
    <row r="365" spans="2:184">
      <c r="B365" s="26">
        <v>435000</v>
      </c>
      <c r="C365" s="6">
        <v>2</v>
      </c>
      <c r="D365" s="6">
        <v>1</v>
      </c>
      <c r="E365" s="6">
        <v>1230</v>
      </c>
      <c r="F365" s="6">
        <v>3800</v>
      </c>
      <c r="G365" s="27">
        <v>7</v>
      </c>
      <c r="I365" s="55">
        <v>547000</v>
      </c>
      <c r="J365" s="6">
        <v>3</v>
      </c>
      <c r="K365" s="6">
        <v>2</v>
      </c>
      <c r="L365" s="6">
        <v>1570</v>
      </c>
      <c r="M365" s="6">
        <v>1452</v>
      </c>
      <c r="N365" s="27">
        <v>9</v>
      </c>
      <c r="P365" s="26">
        <v>325000</v>
      </c>
      <c r="Q365" s="57">
        <v>4</v>
      </c>
      <c r="R365" s="6">
        <v>2</v>
      </c>
      <c r="S365" s="6">
        <v>2110</v>
      </c>
      <c r="T365" s="6">
        <v>6838</v>
      </c>
      <c r="U365" s="27">
        <v>8</v>
      </c>
      <c r="W365" s="38">
        <v>479000</v>
      </c>
      <c r="X365" s="34">
        <v>4</v>
      </c>
      <c r="Y365" s="59">
        <v>2</v>
      </c>
      <c r="Z365" s="34">
        <v>2370</v>
      </c>
      <c r="AA365" s="34">
        <v>30378</v>
      </c>
      <c r="AB365" s="39">
        <v>8</v>
      </c>
      <c r="AD365" s="38">
        <v>455000</v>
      </c>
      <c r="AE365" s="34">
        <v>3</v>
      </c>
      <c r="AF365" s="34">
        <v>2</v>
      </c>
      <c r="AG365" s="34">
        <v>1180</v>
      </c>
      <c r="AH365" s="34">
        <v>932</v>
      </c>
      <c r="AI365" s="62">
        <v>8</v>
      </c>
      <c r="AK365" s="38">
        <v>289950</v>
      </c>
      <c r="AL365" s="34">
        <v>3</v>
      </c>
      <c r="AM365" s="34">
        <v>2</v>
      </c>
      <c r="AN365" s="59">
        <v>2099</v>
      </c>
      <c r="AO365" s="34">
        <v>4275</v>
      </c>
      <c r="AP365" s="39">
        <v>7</v>
      </c>
      <c r="AS365" s="38">
        <v>265000</v>
      </c>
      <c r="AT365" s="34">
        <v>3</v>
      </c>
      <c r="AU365" s="34">
        <v>1</v>
      </c>
      <c r="AV365" s="34">
        <v>1000</v>
      </c>
      <c r="AW365" s="59">
        <v>9150</v>
      </c>
      <c r="AX365" s="39">
        <v>7</v>
      </c>
      <c r="BN365" s="38">
        <v>322000</v>
      </c>
      <c r="BO365" s="34">
        <v>3</v>
      </c>
      <c r="BP365" s="59">
        <v>2</v>
      </c>
      <c r="BQ365" s="34">
        <v>1760</v>
      </c>
      <c r="BR365" s="34">
        <v>43575</v>
      </c>
      <c r="BS365" s="39">
        <v>7</v>
      </c>
      <c r="BU365" s="38">
        <v>322000</v>
      </c>
      <c r="BV365" s="34">
        <v>3</v>
      </c>
      <c r="BW365" s="59">
        <v>2</v>
      </c>
      <c r="BX365" s="34">
        <v>1760</v>
      </c>
      <c r="BY365" s="34">
        <v>43575</v>
      </c>
      <c r="BZ365" s="39">
        <v>7</v>
      </c>
      <c r="FJ365" s="100"/>
      <c r="FK365" s="89"/>
      <c r="FL365" s="89">
        <v>1570</v>
      </c>
      <c r="FM365" s="89">
        <v>547000</v>
      </c>
      <c r="FN365" s="145">
        <f t="shared" si="56"/>
        <v>-308.55999999999995</v>
      </c>
      <c r="FO365" s="145">
        <f t="shared" si="57"/>
        <v>95209.273599999971</v>
      </c>
      <c r="FP365" s="89">
        <f t="shared" si="53"/>
        <v>91017.099999999977</v>
      </c>
      <c r="FQ365" s="89">
        <f t="shared" si="54"/>
        <v>8284112492.409996</v>
      </c>
      <c r="FR365" s="89">
        <f t="shared" si="55"/>
        <v>-28084236.375999987</v>
      </c>
      <c r="FS365" s="89"/>
      <c r="FT365" s="89"/>
      <c r="FU365" s="89"/>
      <c r="FV365" s="139"/>
      <c r="FW365" s="139"/>
      <c r="FX365" s="139"/>
      <c r="FY365" s="139"/>
      <c r="GA365" s="139"/>
      <c r="GB365" s="139"/>
    </row>
    <row r="366" spans="2:184">
      <c r="B366" s="26">
        <v>449000</v>
      </c>
      <c r="C366" s="6">
        <v>4</v>
      </c>
      <c r="D366" s="6">
        <v>2</v>
      </c>
      <c r="E366" s="6">
        <v>1560</v>
      </c>
      <c r="F366" s="6">
        <v>5220</v>
      </c>
      <c r="G366" s="27">
        <v>7</v>
      </c>
      <c r="I366" s="55">
        <v>549000</v>
      </c>
      <c r="J366" s="6">
        <v>3</v>
      </c>
      <c r="K366" s="6">
        <v>1</v>
      </c>
      <c r="L366" s="6">
        <v>1540</v>
      </c>
      <c r="M366" s="6">
        <v>1044</v>
      </c>
      <c r="N366" s="27">
        <v>8</v>
      </c>
      <c r="P366" s="26">
        <v>325000</v>
      </c>
      <c r="Q366" s="57">
        <v>4</v>
      </c>
      <c r="R366" s="6">
        <v>2</v>
      </c>
      <c r="S366" s="6">
        <v>2240</v>
      </c>
      <c r="T366" s="6">
        <v>5105</v>
      </c>
      <c r="U366" s="27">
        <v>8</v>
      </c>
      <c r="W366" s="38">
        <v>485000</v>
      </c>
      <c r="X366" s="34">
        <v>3</v>
      </c>
      <c r="Y366" s="59">
        <v>2</v>
      </c>
      <c r="Z366" s="34">
        <v>1500</v>
      </c>
      <c r="AA366" s="34">
        <v>5412</v>
      </c>
      <c r="AB366" s="39">
        <v>7</v>
      </c>
      <c r="AD366" s="38">
        <v>460000</v>
      </c>
      <c r="AE366" s="34">
        <v>3</v>
      </c>
      <c r="AF366" s="34">
        <v>2</v>
      </c>
      <c r="AG366" s="34">
        <v>1453</v>
      </c>
      <c r="AH366" s="34">
        <v>2225</v>
      </c>
      <c r="AI366" s="62">
        <v>8</v>
      </c>
      <c r="AK366" s="38">
        <v>299000</v>
      </c>
      <c r="AL366" s="34">
        <v>3</v>
      </c>
      <c r="AM366" s="34">
        <v>1</v>
      </c>
      <c r="AN366" s="59">
        <v>2100</v>
      </c>
      <c r="AO366" s="34">
        <v>15480</v>
      </c>
      <c r="AP366" s="39">
        <v>7</v>
      </c>
      <c r="AS366" s="38">
        <v>347000</v>
      </c>
      <c r="AT366" s="34">
        <v>3</v>
      </c>
      <c r="AU366" s="34">
        <v>1</v>
      </c>
      <c r="AV366" s="34">
        <v>940</v>
      </c>
      <c r="AW366" s="59">
        <v>9198</v>
      </c>
      <c r="AX366" s="39">
        <v>7</v>
      </c>
      <c r="BN366" s="38">
        <v>324500</v>
      </c>
      <c r="BO366" s="34">
        <v>3</v>
      </c>
      <c r="BP366" s="59">
        <v>2</v>
      </c>
      <c r="BQ366" s="34">
        <v>1590</v>
      </c>
      <c r="BR366" s="34">
        <v>4108</v>
      </c>
      <c r="BS366" s="39">
        <v>7</v>
      </c>
      <c r="BU366" s="38">
        <v>324500</v>
      </c>
      <c r="BV366" s="34">
        <v>3</v>
      </c>
      <c r="BW366" s="59">
        <v>2</v>
      </c>
      <c r="BX366" s="34">
        <v>1590</v>
      </c>
      <c r="BY366" s="34">
        <v>4108</v>
      </c>
      <c r="BZ366" s="39">
        <v>7</v>
      </c>
      <c r="FJ366" s="100"/>
      <c r="FK366" s="89"/>
      <c r="FL366" s="89">
        <v>1540</v>
      </c>
      <c r="FM366" s="89">
        <v>549000</v>
      </c>
      <c r="FN366" s="145">
        <f t="shared" si="56"/>
        <v>-338.55999999999995</v>
      </c>
      <c r="FO366" s="145">
        <f t="shared" si="57"/>
        <v>114622.87359999996</v>
      </c>
      <c r="FP366" s="89">
        <f t="shared" si="53"/>
        <v>93017.099999999977</v>
      </c>
      <c r="FQ366" s="89">
        <f t="shared" si="54"/>
        <v>8652180892.409996</v>
      </c>
      <c r="FR366" s="89">
        <f t="shared" si="55"/>
        <v>-31491869.375999987</v>
      </c>
      <c r="FS366" s="89"/>
      <c r="FT366" s="89"/>
      <c r="FU366" s="89"/>
      <c r="FV366" s="139"/>
      <c r="FW366" s="139"/>
      <c r="FX366" s="139"/>
      <c r="FY366" s="139"/>
      <c r="GA366" s="139"/>
      <c r="GB366" s="139"/>
    </row>
    <row r="367" spans="2:184">
      <c r="B367" s="26">
        <v>350000</v>
      </c>
      <c r="C367" s="6">
        <v>4</v>
      </c>
      <c r="D367" s="6">
        <v>2</v>
      </c>
      <c r="E367" s="6">
        <v>2610</v>
      </c>
      <c r="F367" s="6">
        <v>5866</v>
      </c>
      <c r="G367" s="27">
        <v>8</v>
      </c>
      <c r="I367" s="55">
        <v>550000</v>
      </c>
      <c r="J367" s="6">
        <v>3</v>
      </c>
      <c r="K367" s="6">
        <v>2</v>
      </c>
      <c r="L367" s="6">
        <v>1980</v>
      </c>
      <c r="M367" s="6">
        <v>9061</v>
      </c>
      <c r="N367" s="27">
        <v>8</v>
      </c>
      <c r="P367" s="26">
        <v>329950</v>
      </c>
      <c r="Q367" s="57">
        <v>4</v>
      </c>
      <c r="R367" s="6">
        <v>1</v>
      </c>
      <c r="S367" s="6">
        <v>1740</v>
      </c>
      <c r="T367" s="6">
        <v>7208</v>
      </c>
      <c r="U367" s="27">
        <v>8</v>
      </c>
      <c r="W367" s="38">
        <v>486000</v>
      </c>
      <c r="X367" s="34">
        <v>4</v>
      </c>
      <c r="Y367" s="59">
        <v>2</v>
      </c>
      <c r="Z367" s="34">
        <v>3560</v>
      </c>
      <c r="AA367" s="34">
        <v>12047</v>
      </c>
      <c r="AB367" s="39">
        <v>10</v>
      </c>
      <c r="AD367" s="38">
        <v>465000</v>
      </c>
      <c r="AE367" s="34">
        <v>4</v>
      </c>
      <c r="AF367" s="34">
        <v>2</v>
      </c>
      <c r="AG367" s="34">
        <v>2190</v>
      </c>
      <c r="AH367" s="34">
        <v>3267</v>
      </c>
      <c r="AI367" s="62">
        <v>8</v>
      </c>
      <c r="AK367" s="38">
        <v>720000</v>
      </c>
      <c r="AL367" s="34">
        <v>3</v>
      </c>
      <c r="AM367" s="34">
        <v>2</v>
      </c>
      <c r="AN367" s="59">
        <v>2100</v>
      </c>
      <c r="AO367" s="34">
        <v>2200</v>
      </c>
      <c r="AP367" s="39">
        <v>7</v>
      </c>
      <c r="AS367" s="38">
        <v>237000</v>
      </c>
      <c r="AT367" s="34">
        <v>3</v>
      </c>
      <c r="AU367" s="34">
        <v>1</v>
      </c>
      <c r="AV367" s="34">
        <v>1800</v>
      </c>
      <c r="AW367" s="59">
        <v>9216</v>
      </c>
      <c r="AX367" s="39">
        <v>7</v>
      </c>
      <c r="BN367" s="38">
        <v>325000</v>
      </c>
      <c r="BO367" s="34">
        <v>3</v>
      </c>
      <c r="BP367" s="59">
        <v>2</v>
      </c>
      <c r="BQ367" s="34">
        <v>1890</v>
      </c>
      <c r="BR367" s="34">
        <v>9646</v>
      </c>
      <c r="BS367" s="39">
        <v>8</v>
      </c>
      <c r="BU367" s="38">
        <v>325000</v>
      </c>
      <c r="BV367" s="34">
        <v>3</v>
      </c>
      <c r="BW367" s="59">
        <v>2</v>
      </c>
      <c r="BX367" s="34">
        <v>1890</v>
      </c>
      <c r="BY367" s="34">
        <v>9646</v>
      </c>
      <c r="BZ367" s="39">
        <v>8</v>
      </c>
      <c r="FJ367" s="100"/>
      <c r="FK367" s="89"/>
      <c r="FL367" s="89">
        <v>1980</v>
      </c>
      <c r="FM367" s="89">
        <v>550000</v>
      </c>
      <c r="FN367" s="145">
        <f t="shared" si="56"/>
        <v>101.44000000000005</v>
      </c>
      <c r="FO367" s="145">
        <f t="shared" si="57"/>
        <v>10290.073600000011</v>
      </c>
      <c r="FP367" s="89">
        <f t="shared" si="53"/>
        <v>94017.099999999977</v>
      </c>
      <c r="FQ367" s="89">
        <f t="shared" si="54"/>
        <v>8839215092.409996</v>
      </c>
      <c r="FR367" s="89">
        <f t="shared" si="55"/>
        <v>9537094.6240000036</v>
      </c>
      <c r="FS367" s="89"/>
      <c r="FT367" s="89"/>
      <c r="FU367" s="89"/>
      <c r="FV367" s="139"/>
      <c r="FW367" s="139"/>
      <c r="FX367" s="139"/>
      <c r="FY367" s="139"/>
      <c r="GA367" s="139"/>
      <c r="GB367" s="139"/>
    </row>
    <row r="368" spans="2:184">
      <c r="B368" s="26">
        <v>345000</v>
      </c>
      <c r="C368" s="6">
        <v>3</v>
      </c>
      <c r="D368" s="6">
        <v>1</v>
      </c>
      <c r="E368" s="6">
        <v>1110</v>
      </c>
      <c r="F368" s="6">
        <v>6250</v>
      </c>
      <c r="G368" s="27">
        <v>7</v>
      </c>
      <c r="I368" s="55">
        <v>550000</v>
      </c>
      <c r="J368" s="6">
        <v>4</v>
      </c>
      <c r="K368" s="6">
        <v>1</v>
      </c>
      <c r="L368" s="6">
        <v>2150</v>
      </c>
      <c r="M368" s="6">
        <v>9000</v>
      </c>
      <c r="N368" s="27">
        <v>7</v>
      </c>
      <c r="P368" s="26">
        <v>330000</v>
      </c>
      <c r="Q368" s="57">
        <v>4</v>
      </c>
      <c r="R368" s="6">
        <v>2</v>
      </c>
      <c r="S368" s="6">
        <v>2340</v>
      </c>
      <c r="T368" s="6">
        <v>11784</v>
      </c>
      <c r="U368" s="27">
        <v>9</v>
      </c>
      <c r="W368" s="38">
        <v>487000</v>
      </c>
      <c r="X368" s="34">
        <v>4</v>
      </c>
      <c r="Y368" s="59">
        <v>2</v>
      </c>
      <c r="Z368" s="34">
        <v>2400</v>
      </c>
      <c r="AA368" s="34">
        <v>7000</v>
      </c>
      <c r="AB368" s="39">
        <v>8</v>
      </c>
      <c r="AD368" s="38">
        <v>469000</v>
      </c>
      <c r="AE368" s="34">
        <v>4</v>
      </c>
      <c r="AF368" s="34">
        <v>2</v>
      </c>
      <c r="AG368" s="34">
        <v>3550</v>
      </c>
      <c r="AH368" s="34">
        <v>13938</v>
      </c>
      <c r="AI368" s="62">
        <v>8</v>
      </c>
      <c r="AK368" s="38">
        <v>195000</v>
      </c>
      <c r="AL368" s="34">
        <v>4</v>
      </c>
      <c r="AM368" s="34">
        <v>2</v>
      </c>
      <c r="AN368" s="59">
        <v>2100</v>
      </c>
      <c r="AO368" s="34">
        <v>4237</v>
      </c>
      <c r="AP368" s="39">
        <v>8</v>
      </c>
      <c r="AS368" s="38">
        <v>185000</v>
      </c>
      <c r="AT368" s="34">
        <v>3</v>
      </c>
      <c r="AU368" s="34">
        <v>1</v>
      </c>
      <c r="AV368" s="34">
        <v>1080</v>
      </c>
      <c r="AW368" s="59">
        <v>9262</v>
      </c>
      <c r="AX368" s="39">
        <v>7</v>
      </c>
      <c r="BN368" s="38">
        <v>325000</v>
      </c>
      <c r="BO368" s="34">
        <v>4</v>
      </c>
      <c r="BP368" s="59">
        <v>2</v>
      </c>
      <c r="BQ368" s="34">
        <v>2110</v>
      </c>
      <c r="BR368" s="34">
        <v>6838</v>
      </c>
      <c r="BS368" s="39">
        <v>8</v>
      </c>
      <c r="BU368" s="38">
        <v>325000</v>
      </c>
      <c r="BV368" s="34">
        <v>4</v>
      </c>
      <c r="BW368" s="59">
        <v>2</v>
      </c>
      <c r="BX368" s="34">
        <v>2110</v>
      </c>
      <c r="BY368" s="34">
        <v>6838</v>
      </c>
      <c r="BZ368" s="39">
        <v>8</v>
      </c>
      <c r="FJ368" s="100"/>
      <c r="FK368" s="89"/>
      <c r="FL368" s="89">
        <v>2150</v>
      </c>
      <c r="FM368" s="89">
        <v>550000</v>
      </c>
      <c r="FN368" s="145">
        <f t="shared" si="56"/>
        <v>271.44000000000005</v>
      </c>
      <c r="FO368" s="145">
        <f t="shared" si="57"/>
        <v>73679.673600000024</v>
      </c>
      <c r="FP368" s="89">
        <f t="shared" si="53"/>
        <v>94017.099999999977</v>
      </c>
      <c r="FQ368" s="89">
        <f t="shared" si="54"/>
        <v>8839215092.409996</v>
      </c>
      <c r="FR368" s="89">
        <f t="shared" si="55"/>
        <v>25520001.623999998</v>
      </c>
      <c r="FS368" s="89"/>
      <c r="FT368" s="89"/>
      <c r="FU368" s="89"/>
      <c r="FV368" s="139"/>
      <c r="FW368" s="139"/>
      <c r="FX368" s="139"/>
      <c r="FY368" s="139"/>
      <c r="GA368" s="139"/>
      <c r="GB368" s="139"/>
    </row>
    <row r="369" spans="2:184">
      <c r="B369" s="26">
        <v>465950</v>
      </c>
      <c r="C369" s="6">
        <v>4</v>
      </c>
      <c r="D369" s="6">
        <v>2</v>
      </c>
      <c r="E369" s="6">
        <v>2340</v>
      </c>
      <c r="F369" s="6">
        <v>6896</v>
      </c>
      <c r="G369" s="27">
        <v>7</v>
      </c>
      <c r="I369" s="55">
        <v>550500</v>
      </c>
      <c r="J369" s="6">
        <v>2</v>
      </c>
      <c r="K369" s="6">
        <v>1</v>
      </c>
      <c r="L369" s="6">
        <v>930</v>
      </c>
      <c r="M369" s="6">
        <v>7400</v>
      </c>
      <c r="N369" s="27">
        <v>7</v>
      </c>
      <c r="P369" s="26">
        <v>332000</v>
      </c>
      <c r="Q369" s="57">
        <v>4</v>
      </c>
      <c r="R369" s="6">
        <v>2</v>
      </c>
      <c r="S369" s="6">
        <v>2380</v>
      </c>
      <c r="T369" s="6">
        <v>5737</v>
      </c>
      <c r="U369" s="27">
        <v>7</v>
      </c>
      <c r="W369" s="38">
        <v>489000</v>
      </c>
      <c r="X369" s="34">
        <v>4</v>
      </c>
      <c r="Y369" s="59">
        <v>2</v>
      </c>
      <c r="Z369" s="34">
        <v>2120</v>
      </c>
      <c r="AA369" s="34">
        <v>11479</v>
      </c>
      <c r="AB369" s="39">
        <v>7</v>
      </c>
      <c r="AD369" s="38">
        <v>470000</v>
      </c>
      <c r="AE369" s="34">
        <v>4</v>
      </c>
      <c r="AF369" s="34">
        <v>2</v>
      </c>
      <c r="AG369" s="34">
        <v>2310</v>
      </c>
      <c r="AH369" s="34">
        <v>7350</v>
      </c>
      <c r="AI369" s="62">
        <v>8</v>
      </c>
      <c r="AK369" s="38">
        <v>333000</v>
      </c>
      <c r="AL369" s="34">
        <v>4</v>
      </c>
      <c r="AM369" s="34">
        <v>2</v>
      </c>
      <c r="AN369" s="59">
        <v>2100</v>
      </c>
      <c r="AO369" s="34">
        <v>7366</v>
      </c>
      <c r="AP369" s="39">
        <v>8</v>
      </c>
      <c r="AS369" s="38">
        <v>688000</v>
      </c>
      <c r="AT369" s="34">
        <v>4</v>
      </c>
      <c r="AU369" s="34">
        <v>3</v>
      </c>
      <c r="AV369" s="34">
        <v>4000</v>
      </c>
      <c r="AW369" s="59">
        <v>9309</v>
      </c>
      <c r="AX369" s="39">
        <v>9</v>
      </c>
      <c r="BN369" s="38">
        <v>325000</v>
      </c>
      <c r="BO369" s="34">
        <v>4</v>
      </c>
      <c r="BP369" s="59">
        <v>2</v>
      </c>
      <c r="BQ369" s="34">
        <v>2240</v>
      </c>
      <c r="BR369" s="34">
        <v>5105</v>
      </c>
      <c r="BS369" s="39">
        <v>8</v>
      </c>
      <c r="BU369" s="38">
        <v>325000</v>
      </c>
      <c r="BV369" s="34">
        <v>4</v>
      </c>
      <c r="BW369" s="59">
        <v>2</v>
      </c>
      <c r="BX369" s="34">
        <v>2240</v>
      </c>
      <c r="BY369" s="34">
        <v>5105</v>
      </c>
      <c r="BZ369" s="39">
        <v>8</v>
      </c>
      <c r="FJ369" s="100"/>
      <c r="FK369" s="89"/>
      <c r="FL369" s="89">
        <v>930</v>
      </c>
      <c r="FM369" s="89">
        <v>550500</v>
      </c>
      <c r="FN369" s="145">
        <f t="shared" si="56"/>
        <v>-948.56</v>
      </c>
      <c r="FO369" s="145">
        <f t="shared" si="57"/>
        <v>899766.07359999989</v>
      </c>
      <c r="FP369" s="89">
        <f t="shared" si="53"/>
        <v>94517.099999999977</v>
      </c>
      <c r="FQ369" s="89">
        <f t="shared" si="54"/>
        <v>8933482192.409996</v>
      </c>
      <c r="FR369" s="89">
        <f t="shared" si="55"/>
        <v>-89655140.375999972</v>
      </c>
      <c r="FS369" s="89"/>
      <c r="FT369" s="89"/>
      <c r="FU369" s="89"/>
      <c r="FV369" s="139"/>
      <c r="FW369" s="139"/>
      <c r="FX369" s="139"/>
      <c r="FY369" s="139"/>
      <c r="GA369" s="139"/>
      <c r="GB369" s="139"/>
    </row>
    <row r="370" spans="2:184">
      <c r="B370" s="26">
        <v>640000</v>
      </c>
      <c r="C370" s="6">
        <v>4</v>
      </c>
      <c r="D370" s="6">
        <v>2</v>
      </c>
      <c r="E370" s="6">
        <v>2970</v>
      </c>
      <c r="F370" s="6">
        <v>34981</v>
      </c>
      <c r="G370" s="27">
        <v>9</v>
      </c>
      <c r="I370" s="55">
        <v>554000</v>
      </c>
      <c r="J370" s="6">
        <v>3</v>
      </c>
      <c r="K370" s="6">
        <v>1</v>
      </c>
      <c r="L370" s="6">
        <v>1760</v>
      </c>
      <c r="M370" s="6">
        <v>10780</v>
      </c>
      <c r="N370" s="27">
        <v>8</v>
      </c>
      <c r="P370" s="26">
        <v>333000</v>
      </c>
      <c r="Q370" s="57">
        <v>4</v>
      </c>
      <c r="R370" s="6">
        <v>2</v>
      </c>
      <c r="S370" s="6">
        <v>2100</v>
      </c>
      <c r="T370" s="6">
        <v>7366</v>
      </c>
      <c r="U370" s="27">
        <v>8</v>
      </c>
      <c r="W370" s="38">
        <v>498000</v>
      </c>
      <c r="X370" s="34">
        <v>4</v>
      </c>
      <c r="Y370" s="59">
        <v>2</v>
      </c>
      <c r="Z370" s="34">
        <v>2270</v>
      </c>
      <c r="AA370" s="34">
        <v>7375</v>
      </c>
      <c r="AB370" s="39">
        <v>7</v>
      </c>
      <c r="AD370" s="38">
        <v>475000</v>
      </c>
      <c r="AE370" s="34">
        <v>3</v>
      </c>
      <c r="AF370" s="34">
        <v>2</v>
      </c>
      <c r="AG370" s="34">
        <v>2370</v>
      </c>
      <c r="AH370" s="34">
        <v>3239</v>
      </c>
      <c r="AI370" s="62">
        <v>8</v>
      </c>
      <c r="AK370" s="38">
        <v>650000</v>
      </c>
      <c r="AL370" s="34">
        <v>4</v>
      </c>
      <c r="AM370" s="34">
        <v>2</v>
      </c>
      <c r="AN370" s="59">
        <v>2100</v>
      </c>
      <c r="AO370" s="34">
        <v>2500</v>
      </c>
      <c r="AP370" s="39">
        <v>8</v>
      </c>
      <c r="AS370" s="38">
        <v>480000</v>
      </c>
      <c r="AT370" s="34">
        <v>4</v>
      </c>
      <c r="AU370" s="34">
        <v>1</v>
      </c>
      <c r="AV370" s="34">
        <v>1920</v>
      </c>
      <c r="AW370" s="59">
        <v>9380</v>
      </c>
      <c r="AX370" s="39">
        <v>7</v>
      </c>
      <c r="BN370" s="38">
        <v>327500</v>
      </c>
      <c r="BO370" s="34">
        <v>3</v>
      </c>
      <c r="BP370" s="59">
        <v>2</v>
      </c>
      <c r="BQ370" s="34">
        <v>1770</v>
      </c>
      <c r="BR370" s="34">
        <v>8755</v>
      </c>
      <c r="BS370" s="39">
        <v>8</v>
      </c>
      <c r="BU370" s="38">
        <v>327500</v>
      </c>
      <c r="BV370" s="34">
        <v>3</v>
      </c>
      <c r="BW370" s="59">
        <v>2</v>
      </c>
      <c r="BX370" s="34">
        <v>1770</v>
      </c>
      <c r="BY370" s="34">
        <v>8755</v>
      </c>
      <c r="BZ370" s="39">
        <v>8</v>
      </c>
      <c r="FJ370" s="100"/>
      <c r="FK370" s="89"/>
      <c r="FL370" s="89">
        <v>1760</v>
      </c>
      <c r="FM370" s="89">
        <v>554000</v>
      </c>
      <c r="FN370" s="145">
        <f t="shared" si="56"/>
        <v>-118.55999999999995</v>
      </c>
      <c r="FO370" s="145">
        <f t="shared" si="57"/>
        <v>14056.473599999987</v>
      </c>
      <c r="FP370" s="89">
        <f t="shared" si="53"/>
        <v>98017.099999999977</v>
      </c>
      <c r="FQ370" s="89">
        <f t="shared" si="54"/>
        <v>9607351892.409996</v>
      </c>
      <c r="FR370" s="89">
        <f t="shared" si="55"/>
        <v>-11620907.375999993</v>
      </c>
      <c r="FS370" s="89"/>
      <c r="FT370" s="89"/>
      <c r="FU370" s="89"/>
      <c r="FV370" s="139"/>
      <c r="FW370" s="139"/>
      <c r="FX370" s="139"/>
      <c r="FY370" s="139"/>
      <c r="GA370" s="139"/>
      <c r="GB370" s="139"/>
    </row>
    <row r="371" spans="2:184">
      <c r="B371" s="26">
        <v>247500</v>
      </c>
      <c r="C371" s="6">
        <v>4</v>
      </c>
      <c r="D371" s="6">
        <v>2</v>
      </c>
      <c r="E371" s="6">
        <v>1710</v>
      </c>
      <c r="F371" s="6">
        <v>5200</v>
      </c>
      <c r="G371" s="27">
        <v>7</v>
      </c>
      <c r="I371" s="55">
        <v>555000</v>
      </c>
      <c r="J371" s="6">
        <v>3</v>
      </c>
      <c r="K371" s="6">
        <v>2</v>
      </c>
      <c r="L371" s="6">
        <v>2180</v>
      </c>
      <c r="M371" s="6">
        <v>4976</v>
      </c>
      <c r="N371" s="27">
        <v>8</v>
      </c>
      <c r="P371" s="26">
        <v>334000</v>
      </c>
      <c r="Q371" s="57">
        <v>4</v>
      </c>
      <c r="R371" s="6">
        <v>1</v>
      </c>
      <c r="S371" s="6">
        <v>1680</v>
      </c>
      <c r="T371" s="6">
        <v>7620</v>
      </c>
      <c r="U371" s="27">
        <v>7</v>
      </c>
      <c r="W371" s="38">
        <v>498000</v>
      </c>
      <c r="X371" s="34">
        <v>4</v>
      </c>
      <c r="Y371" s="59">
        <v>2</v>
      </c>
      <c r="Z371" s="34">
        <v>3402</v>
      </c>
      <c r="AA371" s="34">
        <v>14355</v>
      </c>
      <c r="AB371" s="39">
        <v>10</v>
      </c>
      <c r="AD371" s="38">
        <v>475580</v>
      </c>
      <c r="AE371" s="34">
        <v>3</v>
      </c>
      <c r="AF371" s="34">
        <v>1</v>
      </c>
      <c r="AG371" s="34">
        <v>1520</v>
      </c>
      <c r="AH371" s="34">
        <v>11085</v>
      </c>
      <c r="AI371" s="62">
        <v>8</v>
      </c>
      <c r="AK371" s="38">
        <v>325000</v>
      </c>
      <c r="AL371" s="34">
        <v>4</v>
      </c>
      <c r="AM371" s="34">
        <v>2</v>
      </c>
      <c r="AN371" s="59">
        <v>2110</v>
      </c>
      <c r="AO371" s="34">
        <v>6838</v>
      </c>
      <c r="AP371" s="39">
        <v>8</v>
      </c>
      <c r="AS371" s="38">
        <v>884744</v>
      </c>
      <c r="AT371" s="34">
        <v>4</v>
      </c>
      <c r="AU371" s="34">
        <v>3</v>
      </c>
      <c r="AV371" s="34">
        <v>4210</v>
      </c>
      <c r="AW371" s="59">
        <v>9414</v>
      </c>
      <c r="AX371" s="39">
        <v>9</v>
      </c>
      <c r="BN371" s="38">
        <v>330000</v>
      </c>
      <c r="BO371" s="34">
        <v>4</v>
      </c>
      <c r="BP371" s="59">
        <v>2</v>
      </c>
      <c r="BQ371" s="34">
        <v>2340</v>
      </c>
      <c r="BR371" s="34">
        <v>11784</v>
      </c>
      <c r="BS371" s="39">
        <v>9</v>
      </c>
      <c r="BU371" s="38">
        <v>330000</v>
      </c>
      <c r="BV371" s="34">
        <v>4</v>
      </c>
      <c r="BW371" s="59">
        <v>2</v>
      </c>
      <c r="BX371" s="34">
        <v>2340</v>
      </c>
      <c r="BY371" s="34">
        <v>11784</v>
      </c>
      <c r="BZ371" s="39">
        <v>9</v>
      </c>
      <c r="FJ371" s="100"/>
      <c r="FK371" s="89"/>
      <c r="FL371" s="89">
        <v>2180</v>
      </c>
      <c r="FM371" s="89">
        <v>555000</v>
      </c>
      <c r="FN371" s="145">
        <f t="shared" si="56"/>
        <v>301.44000000000005</v>
      </c>
      <c r="FO371" s="145">
        <f t="shared" si="57"/>
        <v>90866.073600000032</v>
      </c>
      <c r="FP371" s="89">
        <f t="shared" si="53"/>
        <v>99017.099999999977</v>
      </c>
      <c r="FQ371" s="89">
        <f t="shared" si="54"/>
        <v>9804386092.409996</v>
      </c>
      <c r="FR371" s="89">
        <f t="shared" si="55"/>
        <v>29847714.623999998</v>
      </c>
      <c r="FS371" s="89"/>
      <c r="FT371" s="89"/>
      <c r="FU371" s="89"/>
      <c r="FV371" s="139"/>
      <c r="FW371" s="139"/>
      <c r="FX371" s="139"/>
      <c r="FY371" s="139"/>
      <c r="GA371" s="139"/>
      <c r="GB371" s="139"/>
    </row>
    <row r="372" spans="2:184">
      <c r="B372" s="26">
        <v>445000</v>
      </c>
      <c r="C372" s="6">
        <v>3</v>
      </c>
      <c r="D372" s="6">
        <v>2</v>
      </c>
      <c r="E372" s="6">
        <v>1860</v>
      </c>
      <c r="F372" s="6">
        <v>7200</v>
      </c>
      <c r="G372" s="27">
        <v>7</v>
      </c>
      <c r="I372" s="55">
        <v>556000</v>
      </c>
      <c r="J372" s="6">
        <v>3</v>
      </c>
      <c r="K372" s="6">
        <v>1</v>
      </c>
      <c r="L372" s="6">
        <v>1800</v>
      </c>
      <c r="M372" s="6">
        <v>4005</v>
      </c>
      <c r="N372" s="27">
        <v>7</v>
      </c>
      <c r="P372" s="26">
        <v>350000</v>
      </c>
      <c r="Q372" s="57">
        <v>4</v>
      </c>
      <c r="R372" s="6">
        <v>2</v>
      </c>
      <c r="S372" s="6">
        <v>2560</v>
      </c>
      <c r="T372" s="6">
        <v>5428</v>
      </c>
      <c r="U372" s="27">
        <v>8</v>
      </c>
      <c r="W372" s="38">
        <v>500000</v>
      </c>
      <c r="X372" s="34">
        <v>3</v>
      </c>
      <c r="Y372" s="59">
        <v>2</v>
      </c>
      <c r="Z372" s="34">
        <v>2990</v>
      </c>
      <c r="AA372" s="34">
        <v>216057</v>
      </c>
      <c r="AB372" s="39">
        <v>9</v>
      </c>
      <c r="AD372" s="38">
        <v>479000</v>
      </c>
      <c r="AE372" s="34">
        <v>4</v>
      </c>
      <c r="AF372" s="34">
        <v>2</v>
      </c>
      <c r="AG372" s="34">
        <v>2370</v>
      </c>
      <c r="AH372" s="34">
        <v>30378</v>
      </c>
      <c r="AI372" s="62">
        <v>8</v>
      </c>
      <c r="AK372" s="38">
        <v>772000</v>
      </c>
      <c r="AL372" s="34">
        <v>4</v>
      </c>
      <c r="AM372" s="34">
        <v>2</v>
      </c>
      <c r="AN372" s="59">
        <v>2110</v>
      </c>
      <c r="AO372" s="34">
        <v>3750</v>
      </c>
      <c r="AP372" s="39">
        <v>8</v>
      </c>
      <c r="AS372" s="38">
        <v>700000</v>
      </c>
      <c r="AT372" s="34">
        <v>4</v>
      </c>
      <c r="AU372" s="34">
        <v>2</v>
      </c>
      <c r="AV372" s="34">
        <v>2440</v>
      </c>
      <c r="AW372" s="59">
        <v>9450</v>
      </c>
      <c r="AX372" s="39">
        <v>7</v>
      </c>
      <c r="BN372" s="38">
        <v>332000</v>
      </c>
      <c r="BO372" s="34">
        <v>4</v>
      </c>
      <c r="BP372" s="59">
        <v>2</v>
      </c>
      <c r="BQ372" s="34">
        <v>2380</v>
      </c>
      <c r="BR372" s="34">
        <v>5737</v>
      </c>
      <c r="BS372" s="39">
        <v>7</v>
      </c>
      <c r="BU372" s="38">
        <v>332000</v>
      </c>
      <c r="BV372" s="34">
        <v>4</v>
      </c>
      <c r="BW372" s="59">
        <v>2</v>
      </c>
      <c r="BX372" s="34">
        <v>2380</v>
      </c>
      <c r="BY372" s="34">
        <v>5737</v>
      </c>
      <c r="BZ372" s="39">
        <v>7</v>
      </c>
      <c r="FJ372" s="100"/>
      <c r="FK372" s="89"/>
      <c r="FL372" s="89">
        <v>1800</v>
      </c>
      <c r="FM372" s="89">
        <v>556000</v>
      </c>
      <c r="FN372" s="145">
        <f t="shared" si="56"/>
        <v>-78.559999999999945</v>
      </c>
      <c r="FO372" s="145">
        <f t="shared" si="57"/>
        <v>6171.673599999991</v>
      </c>
      <c r="FP372" s="89">
        <f t="shared" si="53"/>
        <v>100017.09999999998</v>
      </c>
      <c r="FQ372" s="89">
        <f t="shared" si="54"/>
        <v>10003420292.409996</v>
      </c>
      <c r="FR372" s="89">
        <f t="shared" si="55"/>
        <v>-7857343.3759999927</v>
      </c>
      <c r="FS372" s="89"/>
      <c r="FT372" s="89"/>
      <c r="FU372" s="89"/>
      <c r="FV372" s="139"/>
      <c r="FW372" s="139"/>
      <c r="FX372" s="139"/>
      <c r="FY372" s="139"/>
      <c r="GA372" s="139"/>
      <c r="GB372" s="139"/>
    </row>
    <row r="373" spans="2:184">
      <c r="B373" s="26">
        <v>300000</v>
      </c>
      <c r="C373" s="6">
        <v>3</v>
      </c>
      <c r="D373" s="6">
        <v>2</v>
      </c>
      <c r="E373" s="6">
        <v>1880</v>
      </c>
      <c r="F373" s="6">
        <v>4200</v>
      </c>
      <c r="G373" s="27">
        <v>7</v>
      </c>
      <c r="I373" s="55">
        <v>560000</v>
      </c>
      <c r="J373" s="6">
        <v>3</v>
      </c>
      <c r="K373" s="6">
        <v>2</v>
      </c>
      <c r="L373" s="6">
        <v>2060</v>
      </c>
      <c r="M373" s="6">
        <v>31400</v>
      </c>
      <c r="N373" s="27">
        <v>8</v>
      </c>
      <c r="P373" s="26">
        <v>350000</v>
      </c>
      <c r="Q373" s="57">
        <v>4</v>
      </c>
      <c r="R373" s="6">
        <v>2</v>
      </c>
      <c r="S373" s="6">
        <v>3390</v>
      </c>
      <c r="T373" s="6">
        <v>16153</v>
      </c>
      <c r="U373" s="27">
        <v>7</v>
      </c>
      <c r="W373" s="38">
        <v>500000</v>
      </c>
      <c r="X373" s="34">
        <v>4</v>
      </c>
      <c r="Y373" s="59">
        <v>2</v>
      </c>
      <c r="Z373" s="34">
        <v>2260</v>
      </c>
      <c r="AA373" s="34">
        <v>7209</v>
      </c>
      <c r="AB373" s="39">
        <v>7</v>
      </c>
      <c r="AD373" s="38">
        <v>487000</v>
      </c>
      <c r="AE373" s="34">
        <v>4</v>
      </c>
      <c r="AF373" s="34">
        <v>2</v>
      </c>
      <c r="AG373" s="34">
        <v>2400</v>
      </c>
      <c r="AH373" s="34">
        <v>7000</v>
      </c>
      <c r="AI373" s="62">
        <v>8</v>
      </c>
      <c r="AK373" s="38">
        <v>379500</v>
      </c>
      <c r="AL373" s="34">
        <v>4</v>
      </c>
      <c r="AM373" s="34">
        <v>2</v>
      </c>
      <c r="AN373" s="59">
        <v>2120</v>
      </c>
      <c r="AO373" s="34">
        <v>53578</v>
      </c>
      <c r="AP373" s="39">
        <v>7</v>
      </c>
      <c r="AS373" s="38">
        <v>190000</v>
      </c>
      <c r="AT373" s="34">
        <v>3</v>
      </c>
      <c r="AU373" s="34">
        <v>1</v>
      </c>
      <c r="AV373" s="34">
        <v>1100</v>
      </c>
      <c r="AW373" s="59">
        <v>9452</v>
      </c>
      <c r="AX373" s="39">
        <v>6</v>
      </c>
      <c r="BN373" s="38">
        <v>333000</v>
      </c>
      <c r="BO373" s="34">
        <v>4</v>
      </c>
      <c r="BP373" s="59">
        <v>2</v>
      </c>
      <c r="BQ373" s="34">
        <v>2100</v>
      </c>
      <c r="BR373" s="34">
        <v>7366</v>
      </c>
      <c r="BS373" s="39">
        <v>8</v>
      </c>
      <c r="BU373" s="38">
        <v>333000</v>
      </c>
      <c r="BV373" s="34">
        <v>4</v>
      </c>
      <c r="BW373" s="59">
        <v>2</v>
      </c>
      <c r="BX373" s="34">
        <v>2100</v>
      </c>
      <c r="BY373" s="34">
        <v>7366</v>
      </c>
      <c r="BZ373" s="39">
        <v>8</v>
      </c>
      <c r="FJ373" s="100"/>
      <c r="FK373" s="89"/>
      <c r="FL373" s="89">
        <v>2060</v>
      </c>
      <c r="FM373" s="89">
        <v>560000</v>
      </c>
      <c r="FN373" s="145">
        <f t="shared" si="56"/>
        <v>181.44000000000005</v>
      </c>
      <c r="FO373" s="145">
        <f t="shared" si="57"/>
        <v>32920.473600000019</v>
      </c>
      <c r="FP373" s="89">
        <f t="shared" si="53"/>
        <v>104017.09999999998</v>
      </c>
      <c r="FQ373" s="89">
        <f t="shared" si="54"/>
        <v>10819557092.409996</v>
      </c>
      <c r="FR373" s="89">
        <f t="shared" si="55"/>
        <v>18872862.624000002</v>
      </c>
      <c r="FS373" s="89"/>
      <c r="FT373" s="89"/>
      <c r="FU373" s="89"/>
      <c r="FV373" s="139"/>
      <c r="FW373" s="139"/>
      <c r="FX373" s="139"/>
      <c r="FY373" s="139"/>
      <c r="GA373" s="139"/>
      <c r="GB373" s="139"/>
    </row>
    <row r="374" spans="2:184">
      <c r="B374" s="26">
        <v>855000</v>
      </c>
      <c r="C374" s="6">
        <v>4</v>
      </c>
      <c r="D374" s="6">
        <v>2</v>
      </c>
      <c r="E374" s="6">
        <v>2480</v>
      </c>
      <c r="F374" s="6">
        <v>36974</v>
      </c>
      <c r="G374" s="27">
        <v>9</v>
      </c>
      <c r="I374" s="55">
        <v>560000</v>
      </c>
      <c r="J374" s="6">
        <v>3</v>
      </c>
      <c r="K374" s="6">
        <v>2</v>
      </c>
      <c r="L374" s="6">
        <v>1300</v>
      </c>
      <c r="M374" s="6">
        <v>6000</v>
      </c>
      <c r="N374" s="27">
        <v>7</v>
      </c>
      <c r="P374" s="26">
        <v>350000</v>
      </c>
      <c r="Q374" s="57">
        <v>4</v>
      </c>
      <c r="R374" s="6">
        <v>2</v>
      </c>
      <c r="S374" s="6">
        <v>2610</v>
      </c>
      <c r="T374" s="6">
        <v>5866</v>
      </c>
      <c r="U374" s="27">
        <v>8</v>
      </c>
      <c r="W374" s="38">
        <v>503000</v>
      </c>
      <c r="X374" s="34">
        <v>3</v>
      </c>
      <c r="Y374" s="59">
        <v>2</v>
      </c>
      <c r="Z374" s="34">
        <v>2190</v>
      </c>
      <c r="AA374" s="34">
        <v>4882</v>
      </c>
      <c r="AB374" s="39">
        <v>9</v>
      </c>
      <c r="AD374" s="38">
        <v>495000</v>
      </c>
      <c r="AE374" s="34">
        <v>4</v>
      </c>
      <c r="AF374" s="34">
        <v>1</v>
      </c>
      <c r="AG374" s="34">
        <v>1930</v>
      </c>
      <c r="AH374" s="34">
        <v>6720</v>
      </c>
      <c r="AI374" s="62">
        <v>8</v>
      </c>
      <c r="AK374" s="38">
        <v>489000</v>
      </c>
      <c r="AL374" s="34">
        <v>4</v>
      </c>
      <c r="AM374" s="34">
        <v>2</v>
      </c>
      <c r="AN374" s="59">
        <v>2120</v>
      </c>
      <c r="AO374" s="34">
        <v>11479</v>
      </c>
      <c r="AP374" s="39">
        <v>7</v>
      </c>
      <c r="AS374" s="38">
        <v>295000</v>
      </c>
      <c r="AT374" s="34">
        <v>3</v>
      </c>
      <c r="AU374" s="34">
        <v>1</v>
      </c>
      <c r="AV374" s="34">
        <v>1250</v>
      </c>
      <c r="AW374" s="59">
        <v>9486</v>
      </c>
      <c r="AX374" s="39">
        <v>6</v>
      </c>
      <c r="BN374" s="38">
        <v>336750</v>
      </c>
      <c r="BO374" s="34">
        <v>2</v>
      </c>
      <c r="BP374" s="59">
        <v>2</v>
      </c>
      <c r="BQ374" s="34">
        <v>1170</v>
      </c>
      <c r="BR374" s="34">
        <v>1011</v>
      </c>
      <c r="BS374" s="39">
        <v>7</v>
      </c>
      <c r="BU374" s="38">
        <v>336750</v>
      </c>
      <c r="BV374" s="34">
        <v>2</v>
      </c>
      <c r="BW374" s="59">
        <v>2</v>
      </c>
      <c r="BX374" s="34">
        <v>1170</v>
      </c>
      <c r="BY374" s="34">
        <v>1011</v>
      </c>
      <c r="BZ374" s="39">
        <v>7</v>
      </c>
      <c r="FJ374" s="100"/>
      <c r="FK374" s="89"/>
      <c r="FL374" s="89">
        <v>1300</v>
      </c>
      <c r="FM374" s="89">
        <v>560000</v>
      </c>
      <c r="FN374" s="145">
        <f t="shared" si="56"/>
        <v>-578.55999999999995</v>
      </c>
      <c r="FO374" s="145">
        <f t="shared" si="57"/>
        <v>334731.67359999992</v>
      </c>
      <c r="FP374" s="89">
        <f t="shared" si="53"/>
        <v>104017.09999999998</v>
      </c>
      <c r="FQ374" s="89">
        <f t="shared" si="54"/>
        <v>10819557092.409996</v>
      </c>
      <c r="FR374" s="89">
        <f t="shared" si="55"/>
        <v>-60180133.37599998</v>
      </c>
      <c r="FS374" s="89"/>
      <c r="FT374" s="89"/>
      <c r="FU374" s="89"/>
      <c r="FV374" s="139"/>
      <c r="FW374" s="139"/>
      <c r="FX374" s="139"/>
      <c r="FY374" s="139"/>
      <c r="GA374" s="139"/>
      <c r="GB374" s="139"/>
    </row>
    <row r="375" spans="2:184">
      <c r="B375" s="26">
        <v>540000</v>
      </c>
      <c r="C375" s="6">
        <v>3</v>
      </c>
      <c r="D375" s="6">
        <v>2</v>
      </c>
      <c r="E375" s="6">
        <v>1720</v>
      </c>
      <c r="F375" s="6">
        <v>11656</v>
      </c>
      <c r="G375" s="27">
        <v>8</v>
      </c>
      <c r="I375" s="55">
        <v>560000</v>
      </c>
      <c r="J375" s="6">
        <v>4</v>
      </c>
      <c r="K375" s="6">
        <v>2</v>
      </c>
      <c r="L375" s="6">
        <v>2630</v>
      </c>
      <c r="M375" s="6">
        <v>5710</v>
      </c>
      <c r="N375" s="27">
        <v>8</v>
      </c>
      <c r="P375" s="26">
        <v>350000</v>
      </c>
      <c r="Q375" s="57">
        <v>4</v>
      </c>
      <c r="R375" s="6">
        <v>1</v>
      </c>
      <c r="S375" s="6">
        <v>1770</v>
      </c>
      <c r="T375" s="6">
        <v>7336</v>
      </c>
      <c r="U375" s="27">
        <v>8</v>
      </c>
      <c r="W375" s="38">
        <v>505000</v>
      </c>
      <c r="X375" s="34">
        <v>4</v>
      </c>
      <c r="Y375" s="59">
        <v>2</v>
      </c>
      <c r="Z375" s="34">
        <v>2350</v>
      </c>
      <c r="AA375" s="34">
        <v>12540</v>
      </c>
      <c r="AB375" s="39">
        <v>8</v>
      </c>
      <c r="AD375" s="38">
        <v>505000</v>
      </c>
      <c r="AE375" s="34">
        <v>4</v>
      </c>
      <c r="AF375" s="34">
        <v>2</v>
      </c>
      <c r="AG375" s="34">
        <v>2350</v>
      </c>
      <c r="AH375" s="34">
        <v>12540</v>
      </c>
      <c r="AI375" s="62">
        <v>8</v>
      </c>
      <c r="AK375" s="38">
        <v>375000</v>
      </c>
      <c r="AL375" s="34">
        <v>3</v>
      </c>
      <c r="AM375" s="34">
        <v>2</v>
      </c>
      <c r="AN375" s="59">
        <v>2120</v>
      </c>
      <c r="AO375" s="34">
        <v>18500</v>
      </c>
      <c r="AP375" s="39">
        <v>8</v>
      </c>
      <c r="AS375" s="38">
        <v>195000</v>
      </c>
      <c r="AT375" s="34">
        <v>3</v>
      </c>
      <c r="AU375" s="34">
        <v>2</v>
      </c>
      <c r="AV375" s="34">
        <v>2140</v>
      </c>
      <c r="AW375" s="59">
        <v>9492</v>
      </c>
      <c r="AX375" s="39">
        <v>8</v>
      </c>
      <c r="BN375" s="38">
        <v>337000</v>
      </c>
      <c r="BO375" s="34">
        <v>3</v>
      </c>
      <c r="BP375" s="59">
        <v>2</v>
      </c>
      <c r="BQ375" s="34">
        <v>1460</v>
      </c>
      <c r="BR375" s="34">
        <v>941</v>
      </c>
      <c r="BS375" s="39">
        <v>8</v>
      </c>
      <c r="BU375" s="38">
        <v>337000</v>
      </c>
      <c r="BV375" s="34">
        <v>3</v>
      </c>
      <c r="BW375" s="59">
        <v>2</v>
      </c>
      <c r="BX375" s="34">
        <v>1460</v>
      </c>
      <c r="BY375" s="34">
        <v>941</v>
      </c>
      <c r="BZ375" s="39">
        <v>8</v>
      </c>
      <c r="FJ375" s="100"/>
      <c r="FK375" s="89"/>
      <c r="FL375" s="89">
        <v>2630</v>
      </c>
      <c r="FM375" s="89">
        <v>560000</v>
      </c>
      <c r="FN375" s="145">
        <f t="shared" si="56"/>
        <v>751.44</v>
      </c>
      <c r="FO375" s="145">
        <f t="shared" si="57"/>
        <v>564662.07360000012</v>
      </c>
      <c r="FP375" s="89">
        <f t="shared" si="53"/>
        <v>104017.09999999998</v>
      </c>
      <c r="FQ375" s="89">
        <f t="shared" si="54"/>
        <v>10819557092.409996</v>
      </c>
      <c r="FR375" s="89">
        <f t="shared" si="55"/>
        <v>78162609.623999983</v>
      </c>
      <c r="FS375" s="89"/>
      <c r="FT375" s="89"/>
      <c r="FU375" s="89"/>
      <c r="FV375" s="139"/>
      <c r="FW375" s="139"/>
      <c r="FX375" s="139"/>
      <c r="FY375" s="139"/>
      <c r="GA375" s="139"/>
      <c r="GB375" s="139"/>
    </row>
    <row r="376" spans="2:184">
      <c r="B376" s="26">
        <v>486000</v>
      </c>
      <c r="C376" s="6">
        <v>4</v>
      </c>
      <c r="D376" s="6">
        <v>2</v>
      </c>
      <c r="E376" s="6">
        <v>3560</v>
      </c>
      <c r="F376" s="6">
        <v>12047</v>
      </c>
      <c r="G376" s="27">
        <v>10</v>
      </c>
      <c r="I376" s="55">
        <v>563950</v>
      </c>
      <c r="J376" s="6">
        <v>4</v>
      </c>
      <c r="K376" s="6">
        <v>2</v>
      </c>
      <c r="L376" s="6">
        <v>3050</v>
      </c>
      <c r="M376" s="6">
        <v>4750</v>
      </c>
      <c r="N376" s="27">
        <v>8</v>
      </c>
      <c r="P376" s="26">
        <v>352000</v>
      </c>
      <c r="Q376" s="57">
        <v>4</v>
      </c>
      <c r="R376" s="6">
        <v>1</v>
      </c>
      <c r="S376" s="6">
        <v>1850</v>
      </c>
      <c r="T376" s="6">
        <v>5712</v>
      </c>
      <c r="U376" s="27">
        <v>7</v>
      </c>
      <c r="W376" s="38">
        <v>505000</v>
      </c>
      <c r="X376" s="34">
        <v>4</v>
      </c>
      <c r="Y376" s="59">
        <v>2</v>
      </c>
      <c r="Z376" s="34">
        <v>2790</v>
      </c>
      <c r="AA376" s="34">
        <v>5602</v>
      </c>
      <c r="AB376" s="39">
        <v>8</v>
      </c>
      <c r="AD376" s="38">
        <v>505000</v>
      </c>
      <c r="AE376" s="34">
        <v>4</v>
      </c>
      <c r="AF376" s="34">
        <v>2</v>
      </c>
      <c r="AG376" s="34">
        <v>2790</v>
      </c>
      <c r="AH376" s="34">
        <v>5602</v>
      </c>
      <c r="AI376" s="62">
        <v>8</v>
      </c>
      <c r="AK376" s="38">
        <v>518500</v>
      </c>
      <c r="AL376" s="34">
        <v>4</v>
      </c>
      <c r="AM376" s="34">
        <v>3</v>
      </c>
      <c r="AN376" s="59">
        <v>2120</v>
      </c>
      <c r="AO376" s="34">
        <v>5520</v>
      </c>
      <c r="AP376" s="39">
        <v>8</v>
      </c>
      <c r="AS376" s="38">
        <v>838400</v>
      </c>
      <c r="AT376" s="34">
        <v>4</v>
      </c>
      <c r="AU376" s="34">
        <v>2</v>
      </c>
      <c r="AV376" s="34">
        <v>2620</v>
      </c>
      <c r="AW376" s="59">
        <v>9525</v>
      </c>
      <c r="AX376" s="39">
        <v>9</v>
      </c>
      <c r="BN376" s="38">
        <v>337000</v>
      </c>
      <c r="BO376" s="34">
        <v>3</v>
      </c>
      <c r="BP376" s="59">
        <v>2</v>
      </c>
      <c r="BQ376" s="34">
        <v>2235</v>
      </c>
      <c r="BR376" s="34">
        <v>43560</v>
      </c>
      <c r="BS376" s="39">
        <v>7</v>
      </c>
      <c r="BU376" s="38">
        <v>337000</v>
      </c>
      <c r="BV376" s="34">
        <v>3</v>
      </c>
      <c r="BW376" s="59">
        <v>2</v>
      </c>
      <c r="BX376" s="34">
        <v>2235</v>
      </c>
      <c r="BY376" s="34">
        <v>43560</v>
      </c>
      <c r="BZ376" s="39">
        <v>7</v>
      </c>
      <c r="FJ376" s="100"/>
      <c r="FK376" s="89"/>
      <c r="FL376" s="89">
        <v>3050</v>
      </c>
      <c r="FM376" s="89">
        <v>563950</v>
      </c>
      <c r="FN376" s="145">
        <f t="shared" si="56"/>
        <v>1171.44</v>
      </c>
      <c r="FO376" s="145">
        <f t="shared" si="57"/>
        <v>1372271.6736000001</v>
      </c>
      <c r="FP376" s="89">
        <f t="shared" si="53"/>
        <v>107967.09999999998</v>
      </c>
      <c r="FQ376" s="89">
        <f t="shared" si="54"/>
        <v>11656894682.409994</v>
      </c>
      <c r="FR376" s="89">
        <f t="shared" si="55"/>
        <v>126476979.62399998</v>
      </c>
      <c r="FS376" s="89"/>
      <c r="FT376" s="89"/>
      <c r="FU376" s="89"/>
      <c r="FV376" s="139"/>
      <c r="FW376" s="139"/>
      <c r="FX376" s="139"/>
      <c r="FY376" s="139"/>
      <c r="GA376" s="139"/>
      <c r="GB376" s="139"/>
    </row>
    <row r="377" spans="2:184">
      <c r="B377" s="26">
        <v>319950</v>
      </c>
      <c r="C377" s="6">
        <v>2</v>
      </c>
      <c r="D377" s="6">
        <v>1</v>
      </c>
      <c r="E377" s="6">
        <v>920</v>
      </c>
      <c r="F377" s="6">
        <v>8341</v>
      </c>
      <c r="G377" s="27">
        <v>7</v>
      </c>
      <c r="I377" s="55">
        <v>564500</v>
      </c>
      <c r="J377" s="6">
        <v>4</v>
      </c>
      <c r="K377" s="6">
        <v>2</v>
      </c>
      <c r="L377" s="6">
        <v>3100</v>
      </c>
      <c r="M377" s="6">
        <v>14568</v>
      </c>
      <c r="N377" s="27">
        <v>8</v>
      </c>
      <c r="P377" s="26">
        <v>355950</v>
      </c>
      <c r="Q377" s="57">
        <v>4</v>
      </c>
      <c r="R377" s="6">
        <v>2</v>
      </c>
      <c r="S377" s="6">
        <v>1960</v>
      </c>
      <c r="T377" s="6">
        <v>8540</v>
      </c>
      <c r="U377" s="27">
        <v>7</v>
      </c>
      <c r="W377" s="38">
        <v>509500</v>
      </c>
      <c r="X377" s="34">
        <v>2</v>
      </c>
      <c r="Y377" s="59">
        <v>2</v>
      </c>
      <c r="Z377" s="34">
        <v>1590</v>
      </c>
      <c r="AA377" s="34">
        <v>1485</v>
      </c>
      <c r="AB377" s="39">
        <v>8</v>
      </c>
      <c r="AD377" s="38">
        <v>509500</v>
      </c>
      <c r="AE377" s="34">
        <v>2</v>
      </c>
      <c r="AF377" s="34">
        <v>2</v>
      </c>
      <c r="AG377" s="34">
        <v>1590</v>
      </c>
      <c r="AH377" s="34">
        <v>1485</v>
      </c>
      <c r="AI377" s="62">
        <v>8</v>
      </c>
      <c r="AK377" s="38">
        <v>599000</v>
      </c>
      <c r="AL377" s="34">
        <v>4</v>
      </c>
      <c r="AM377" s="34">
        <v>2</v>
      </c>
      <c r="AN377" s="59">
        <v>2120</v>
      </c>
      <c r="AO377" s="34">
        <v>3640</v>
      </c>
      <c r="AP377" s="39">
        <v>8</v>
      </c>
      <c r="AS377" s="38">
        <v>303000</v>
      </c>
      <c r="AT377" s="34">
        <v>4</v>
      </c>
      <c r="AU377" s="34">
        <v>1</v>
      </c>
      <c r="AV377" s="34">
        <v>2300</v>
      </c>
      <c r="AW377" s="59">
        <v>9583</v>
      </c>
      <c r="AX377" s="39">
        <v>6</v>
      </c>
      <c r="BN377" s="38">
        <v>339950</v>
      </c>
      <c r="BO377" s="34">
        <v>3</v>
      </c>
      <c r="BP377" s="59">
        <v>2</v>
      </c>
      <c r="BQ377" s="34">
        <v>2390</v>
      </c>
      <c r="BR377" s="34">
        <v>34041</v>
      </c>
      <c r="BS377" s="39">
        <v>8</v>
      </c>
      <c r="BU377" s="38">
        <v>339950</v>
      </c>
      <c r="BV377" s="34">
        <v>3</v>
      </c>
      <c r="BW377" s="59">
        <v>2</v>
      </c>
      <c r="BX377" s="34">
        <v>2390</v>
      </c>
      <c r="BY377" s="34">
        <v>34041</v>
      </c>
      <c r="BZ377" s="39">
        <v>8</v>
      </c>
      <c r="FJ377" s="100"/>
      <c r="FK377" s="89"/>
      <c r="FL377" s="89">
        <v>3100</v>
      </c>
      <c r="FM377" s="89">
        <v>564500</v>
      </c>
      <c r="FN377" s="145">
        <f t="shared" si="56"/>
        <v>1221.44</v>
      </c>
      <c r="FO377" s="145">
        <f t="shared" si="57"/>
        <v>1491915.6736000001</v>
      </c>
      <c r="FP377" s="89">
        <f t="shared" si="53"/>
        <v>108517.09999999998</v>
      </c>
      <c r="FQ377" s="89">
        <f t="shared" si="54"/>
        <v>11775960992.409994</v>
      </c>
      <c r="FR377" s="89">
        <f t="shared" si="55"/>
        <v>132547126.62399998</v>
      </c>
      <c r="FS377" s="89"/>
      <c r="FT377" s="89"/>
      <c r="FU377" s="89"/>
      <c r="FV377" s="139"/>
      <c r="FW377" s="139"/>
      <c r="FX377" s="139"/>
      <c r="FY377" s="139"/>
      <c r="GA377" s="139"/>
      <c r="GB377" s="139"/>
    </row>
    <row r="378" spans="2:184">
      <c r="B378" s="26">
        <v>199988</v>
      </c>
      <c r="C378" s="6">
        <v>2</v>
      </c>
      <c r="D378" s="6">
        <v>1</v>
      </c>
      <c r="E378" s="6">
        <v>860</v>
      </c>
      <c r="F378" s="6">
        <v>5000</v>
      </c>
      <c r="G378" s="27">
        <v>7</v>
      </c>
      <c r="I378" s="55">
        <v>565000</v>
      </c>
      <c r="J378" s="6">
        <v>3</v>
      </c>
      <c r="K378" s="6">
        <v>2</v>
      </c>
      <c r="L378" s="6">
        <v>2030</v>
      </c>
      <c r="M378" s="6">
        <v>217805</v>
      </c>
      <c r="N378" s="27">
        <v>9</v>
      </c>
      <c r="P378" s="26">
        <v>359950</v>
      </c>
      <c r="Q378" s="57">
        <v>4</v>
      </c>
      <c r="R378" s="6">
        <v>2</v>
      </c>
      <c r="S378" s="6">
        <v>3010</v>
      </c>
      <c r="T378" s="6">
        <v>5701</v>
      </c>
      <c r="U378" s="27">
        <v>8</v>
      </c>
      <c r="W378" s="38">
        <v>512500</v>
      </c>
      <c r="X378" s="34">
        <v>3</v>
      </c>
      <c r="Y378" s="59">
        <v>2</v>
      </c>
      <c r="Z378" s="34">
        <v>1900</v>
      </c>
      <c r="AA378" s="34">
        <v>7604</v>
      </c>
      <c r="AB378" s="39">
        <v>8</v>
      </c>
      <c r="AD378" s="38">
        <v>510000</v>
      </c>
      <c r="AE378" s="34">
        <v>3</v>
      </c>
      <c r="AF378" s="34">
        <v>1</v>
      </c>
      <c r="AG378" s="34">
        <v>2060</v>
      </c>
      <c r="AH378" s="34">
        <v>58341</v>
      </c>
      <c r="AI378" s="62">
        <v>8</v>
      </c>
      <c r="AK378" s="38">
        <v>285000</v>
      </c>
      <c r="AL378" s="34">
        <v>4</v>
      </c>
      <c r="AM378" s="34">
        <v>1</v>
      </c>
      <c r="AN378" s="59">
        <v>2130</v>
      </c>
      <c r="AO378" s="34">
        <v>8151</v>
      </c>
      <c r="AP378" s="39">
        <v>7</v>
      </c>
      <c r="AS378" s="38">
        <v>405000</v>
      </c>
      <c r="AT378" s="34">
        <v>3</v>
      </c>
      <c r="AU378" s="34">
        <v>1</v>
      </c>
      <c r="AV378" s="34">
        <v>1280</v>
      </c>
      <c r="AW378" s="59">
        <v>9600</v>
      </c>
      <c r="AX378" s="39">
        <v>7</v>
      </c>
      <c r="BN378" s="38">
        <v>340000</v>
      </c>
      <c r="BO378" s="34">
        <v>3</v>
      </c>
      <c r="BP378" s="59">
        <v>2</v>
      </c>
      <c r="BQ378" s="34">
        <v>1240</v>
      </c>
      <c r="BR378" s="34">
        <v>1115</v>
      </c>
      <c r="BS378" s="39">
        <v>8</v>
      </c>
      <c r="BU378" s="38">
        <v>340000</v>
      </c>
      <c r="BV378" s="34">
        <v>3</v>
      </c>
      <c r="BW378" s="59">
        <v>2</v>
      </c>
      <c r="BX378" s="34">
        <v>1240</v>
      </c>
      <c r="BY378" s="34">
        <v>1115</v>
      </c>
      <c r="BZ378" s="39">
        <v>8</v>
      </c>
      <c r="FJ378" s="100"/>
      <c r="FK378" s="89"/>
      <c r="FL378" s="89">
        <v>2030</v>
      </c>
      <c r="FM378" s="89">
        <v>565000</v>
      </c>
      <c r="FN378" s="145">
        <f t="shared" si="56"/>
        <v>151.44000000000005</v>
      </c>
      <c r="FO378" s="145">
        <f t="shared" si="57"/>
        <v>22934.073600000018</v>
      </c>
      <c r="FP378" s="89">
        <f t="shared" si="53"/>
        <v>109017.09999999998</v>
      </c>
      <c r="FQ378" s="89">
        <f t="shared" si="54"/>
        <v>11884728092.409994</v>
      </c>
      <c r="FR378" s="89">
        <f t="shared" si="55"/>
        <v>16509549.624000002</v>
      </c>
      <c r="FS378" s="89"/>
      <c r="FT378" s="89"/>
      <c r="FU378" s="89"/>
      <c r="FV378" s="139"/>
      <c r="FW378" s="139"/>
      <c r="FX378" s="139"/>
      <c r="FY378" s="139"/>
      <c r="GA378" s="139"/>
      <c r="GB378" s="139"/>
    </row>
    <row r="379" spans="2:184">
      <c r="B379" s="26">
        <v>440000</v>
      </c>
      <c r="C379" s="6">
        <v>3</v>
      </c>
      <c r="D379" s="6">
        <v>1</v>
      </c>
      <c r="E379" s="6">
        <v>1570</v>
      </c>
      <c r="F379" s="6">
        <v>5120</v>
      </c>
      <c r="G379" s="27">
        <v>7</v>
      </c>
      <c r="I379" s="55">
        <v>567500</v>
      </c>
      <c r="J379" s="6">
        <v>3</v>
      </c>
      <c r="K379" s="6">
        <v>1</v>
      </c>
      <c r="L379" s="6">
        <v>2570</v>
      </c>
      <c r="M379" s="6">
        <v>14033</v>
      </c>
      <c r="N379" s="27">
        <v>8</v>
      </c>
      <c r="P379" s="26">
        <v>360000</v>
      </c>
      <c r="Q379" s="57">
        <v>4</v>
      </c>
      <c r="R379" s="6">
        <v>2</v>
      </c>
      <c r="S379" s="6">
        <v>2080</v>
      </c>
      <c r="T379" s="6">
        <v>4080</v>
      </c>
      <c r="U379" s="27">
        <v>7</v>
      </c>
      <c r="W379" s="38">
        <v>518000</v>
      </c>
      <c r="X379" s="34">
        <v>4</v>
      </c>
      <c r="Y379" s="59">
        <v>2</v>
      </c>
      <c r="Z379" s="34">
        <v>1740</v>
      </c>
      <c r="AA379" s="34">
        <v>7500</v>
      </c>
      <c r="AB379" s="39">
        <v>7</v>
      </c>
      <c r="AD379" s="38">
        <v>512500</v>
      </c>
      <c r="AE379" s="34">
        <v>3</v>
      </c>
      <c r="AF379" s="34">
        <v>2</v>
      </c>
      <c r="AG379" s="34">
        <v>1900</v>
      </c>
      <c r="AH379" s="34">
        <v>7604</v>
      </c>
      <c r="AI379" s="62">
        <v>8</v>
      </c>
      <c r="AK379" s="38">
        <v>392000</v>
      </c>
      <c r="AL379" s="34">
        <v>4</v>
      </c>
      <c r="AM379" s="34">
        <v>2</v>
      </c>
      <c r="AN379" s="59">
        <v>2130</v>
      </c>
      <c r="AO379" s="34">
        <v>4000</v>
      </c>
      <c r="AP379" s="39">
        <v>8</v>
      </c>
      <c r="AS379" s="38">
        <v>277000</v>
      </c>
      <c r="AT379" s="34">
        <v>3</v>
      </c>
      <c r="AU379" s="34">
        <v>2</v>
      </c>
      <c r="AV379" s="34">
        <v>2160</v>
      </c>
      <c r="AW379" s="59">
        <v>9612</v>
      </c>
      <c r="AX379" s="39">
        <v>7</v>
      </c>
      <c r="BN379" s="38">
        <v>342000</v>
      </c>
      <c r="BO379" s="34">
        <v>3</v>
      </c>
      <c r="BP379" s="59">
        <v>2</v>
      </c>
      <c r="BQ379" s="34">
        <v>1930</v>
      </c>
      <c r="BR379" s="34">
        <v>11947</v>
      </c>
      <c r="BS379" s="39">
        <v>8</v>
      </c>
      <c r="BU379" s="38">
        <v>342000</v>
      </c>
      <c r="BV379" s="34">
        <v>3</v>
      </c>
      <c r="BW379" s="59">
        <v>2</v>
      </c>
      <c r="BX379" s="34">
        <v>1930</v>
      </c>
      <c r="BY379" s="34">
        <v>11947</v>
      </c>
      <c r="BZ379" s="39">
        <v>8</v>
      </c>
      <c r="FJ379" s="100"/>
      <c r="FK379" s="89"/>
      <c r="FL379" s="89">
        <v>2570</v>
      </c>
      <c r="FM379" s="89">
        <v>567500</v>
      </c>
      <c r="FN379" s="145">
        <f t="shared" si="56"/>
        <v>691.44</v>
      </c>
      <c r="FO379" s="145">
        <f t="shared" si="57"/>
        <v>478089.27360000007</v>
      </c>
      <c r="FP379" s="89">
        <f t="shared" si="53"/>
        <v>111517.09999999998</v>
      </c>
      <c r="FQ379" s="89">
        <f t="shared" si="54"/>
        <v>12436063592.409994</v>
      </c>
      <c r="FR379" s="89">
        <f t="shared" si="55"/>
        <v>77107383.623999983</v>
      </c>
      <c r="FS379" s="89"/>
      <c r="FT379" s="89"/>
      <c r="FU379" s="89"/>
      <c r="FV379" s="139"/>
      <c r="FW379" s="139"/>
      <c r="FX379" s="139"/>
      <c r="FY379" s="139"/>
      <c r="GA379" s="139"/>
      <c r="GB379" s="139"/>
    </row>
    <row r="380" spans="2:184">
      <c r="B380" s="26">
        <v>237000</v>
      </c>
      <c r="C380" s="6">
        <v>3</v>
      </c>
      <c r="D380" s="6">
        <v>1</v>
      </c>
      <c r="E380" s="6">
        <v>1800</v>
      </c>
      <c r="F380" s="6">
        <v>9216</v>
      </c>
      <c r="G380" s="27">
        <v>7</v>
      </c>
      <c r="I380" s="55">
        <v>569950</v>
      </c>
      <c r="J380" s="6">
        <v>4</v>
      </c>
      <c r="K380" s="6">
        <v>3</v>
      </c>
      <c r="L380" s="6">
        <v>2700</v>
      </c>
      <c r="M380" s="6">
        <v>443440</v>
      </c>
      <c r="N380" s="27">
        <v>8</v>
      </c>
      <c r="P380" s="26">
        <v>360000</v>
      </c>
      <c r="Q380" s="57">
        <v>4</v>
      </c>
      <c r="R380" s="6">
        <v>2</v>
      </c>
      <c r="S380" s="6">
        <v>2610</v>
      </c>
      <c r="T380" s="6">
        <v>7333</v>
      </c>
      <c r="U380" s="27">
        <v>8</v>
      </c>
      <c r="W380" s="38">
        <v>519000</v>
      </c>
      <c r="X380" s="34">
        <v>4</v>
      </c>
      <c r="Y380" s="59">
        <v>2</v>
      </c>
      <c r="Z380" s="34">
        <v>1950</v>
      </c>
      <c r="AA380" s="34">
        <v>2617</v>
      </c>
      <c r="AB380" s="39">
        <v>7</v>
      </c>
      <c r="AD380" s="38">
        <v>515000</v>
      </c>
      <c r="AE380" s="34">
        <v>2</v>
      </c>
      <c r="AF380" s="34">
        <v>1</v>
      </c>
      <c r="AG380" s="34">
        <v>1930</v>
      </c>
      <c r="AH380" s="34">
        <v>5570</v>
      </c>
      <c r="AI380" s="62">
        <v>8</v>
      </c>
      <c r="AK380" s="38">
        <v>236500</v>
      </c>
      <c r="AL380" s="34">
        <v>4</v>
      </c>
      <c r="AM380" s="34">
        <v>1</v>
      </c>
      <c r="AN380" s="59">
        <v>2140</v>
      </c>
      <c r="AO380" s="34">
        <v>4217</v>
      </c>
      <c r="AP380" s="39">
        <v>6</v>
      </c>
      <c r="AS380" s="38">
        <v>195000</v>
      </c>
      <c r="AT380" s="34">
        <v>3</v>
      </c>
      <c r="AU380" s="34">
        <v>2</v>
      </c>
      <c r="AV380" s="34">
        <v>1890</v>
      </c>
      <c r="AW380" s="59">
        <v>9646</v>
      </c>
      <c r="AX380" s="39">
        <v>8</v>
      </c>
      <c r="BN380" s="38">
        <v>350000</v>
      </c>
      <c r="BO380" s="34">
        <v>4</v>
      </c>
      <c r="BP380" s="59">
        <v>2</v>
      </c>
      <c r="BQ380" s="34">
        <v>2560</v>
      </c>
      <c r="BR380" s="34">
        <v>5428</v>
      </c>
      <c r="BS380" s="39">
        <v>8</v>
      </c>
      <c r="BU380" s="38">
        <v>350000</v>
      </c>
      <c r="BV380" s="34">
        <v>4</v>
      </c>
      <c r="BW380" s="59">
        <v>2</v>
      </c>
      <c r="BX380" s="34">
        <v>2560</v>
      </c>
      <c r="BY380" s="34">
        <v>5428</v>
      </c>
      <c r="BZ380" s="39">
        <v>8</v>
      </c>
      <c r="FJ380" s="100"/>
      <c r="FK380" s="89"/>
      <c r="FL380" s="89">
        <v>2700</v>
      </c>
      <c r="FM380" s="89">
        <v>569950</v>
      </c>
      <c r="FN380" s="145">
        <f t="shared" si="56"/>
        <v>821.44</v>
      </c>
      <c r="FO380" s="145">
        <f t="shared" si="57"/>
        <v>674763.6736000001</v>
      </c>
      <c r="FP380" s="89">
        <f t="shared" si="53"/>
        <v>113967.09999999998</v>
      </c>
      <c r="FQ380" s="89">
        <f t="shared" si="54"/>
        <v>12988499882.409994</v>
      </c>
      <c r="FR380" s="89">
        <f t="shared" si="55"/>
        <v>93617134.623999983</v>
      </c>
      <c r="FS380" s="89"/>
      <c r="FT380" s="89"/>
      <c r="FU380" s="89"/>
      <c r="FV380" s="139"/>
      <c r="FW380" s="139"/>
      <c r="FX380" s="139"/>
      <c r="FY380" s="139"/>
      <c r="GA380" s="139"/>
      <c r="GB380" s="139"/>
    </row>
    <row r="381" spans="2:184">
      <c r="B381" s="26">
        <v>190500</v>
      </c>
      <c r="C381" s="6">
        <v>3</v>
      </c>
      <c r="D381" s="6">
        <v>2</v>
      </c>
      <c r="E381" s="6">
        <v>1390</v>
      </c>
      <c r="F381" s="6">
        <v>10155</v>
      </c>
      <c r="G381" s="27">
        <v>7</v>
      </c>
      <c r="I381" s="55">
        <v>570000</v>
      </c>
      <c r="J381" s="6">
        <v>3</v>
      </c>
      <c r="K381" s="6">
        <v>1</v>
      </c>
      <c r="L381" s="6">
        <v>2910</v>
      </c>
      <c r="M381" s="6">
        <v>37461</v>
      </c>
      <c r="N381" s="27">
        <v>7</v>
      </c>
      <c r="P381" s="26">
        <v>364000</v>
      </c>
      <c r="Q381" s="57">
        <v>4</v>
      </c>
      <c r="R381" s="6">
        <v>1</v>
      </c>
      <c r="S381" s="6">
        <v>1020</v>
      </c>
      <c r="T381" s="6">
        <v>11383</v>
      </c>
      <c r="U381" s="27">
        <v>6</v>
      </c>
      <c r="W381" s="38">
        <v>523000</v>
      </c>
      <c r="X381" s="34">
        <v>4</v>
      </c>
      <c r="Y381" s="59">
        <v>2</v>
      </c>
      <c r="Z381" s="34">
        <v>3180</v>
      </c>
      <c r="AA381" s="34">
        <v>20870</v>
      </c>
      <c r="AB381" s="39">
        <v>8</v>
      </c>
      <c r="AD381" s="38">
        <v>517500</v>
      </c>
      <c r="AE381" s="34">
        <v>3</v>
      </c>
      <c r="AF381" s="34">
        <v>1</v>
      </c>
      <c r="AG381" s="34">
        <v>1810</v>
      </c>
      <c r="AH381" s="34">
        <v>10625</v>
      </c>
      <c r="AI381" s="62">
        <v>8</v>
      </c>
      <c r="AK381" s="38">
        <v>195000</v>
      </c>
      <c r="AL381" s="34">
        <v>3</v>
      </c>
      <c r="AM381" s="34">
        <v>2</v>
      </c>
      <c r="AN381" s="59">
        <v>2140</v>
      </c>
      <c r="AO381" s="34">
        <v>9492</v>
      </c>
      <c r="AP381" s="39">
        <v>8</v>
      </c>
      <c r="AS381" s="38">
        <v>367500</v>
      </c>
      <c r="AT381" s="34">
        <v>3</v>
      </c>
      <c r="AU381" s="34">
        <v>1</v>
      </c>
      <c r="AV381" s="34">
        <v>1410</v>
      </c>
      <c r="AW381" s="59">
        <v>9647</v>
      </c>
      <c r="AX381" s="39">
        <v>8</v>
      </c>
      <c r="BN381" s="38">
        <v>350000</v>
      </c>
      <c r="BO381" s="34">
        <v>4</v>
      </c>
      <c r="BP381" s="59">
        <v>2</v>
      </c>
      <c r="BQ381" s="34">
        <v>3390</v>
      </c>
      <c r="BR381" s="34">
        <v>16153</v>
      </c>
      <c r="BS381" s="39">
        <v>7</v>
      </c>
      <c r="BU381" s="38">
        <v>350000</v>
      </c>
      <c r="BV381" s="34">
        <v>4</v>
      </c>
      <c r="BW381" s="59">
        <v>2</v>
      </c>
      <c r="BX381" s="34">
        <v>3390</v>
      </c>
      <c r="BY381" s="34">
        <v>16153</v>
      </c>
      <c r="BZ381" s="39">
        <v>7</v>
      </c>
      <c r="FJ381" s="100"/>
      <c r="FK381" s="89"/>
      <c r="FL381" s="89">
        <v>2910</v>
      </c>
      <c r="FM381" s="89">
        <v>570000</v>
      </c>
      <c r="FN381" s="145">
        <f t="shared" si="56"/>
        <v>1031.44</v>
      </c>
      <c r="FO381" s="145">
        <f t="shared" si="57"/>
        <v>1063868.4736000001</v>
      </c>
      <c r="FP381" s="89">
        <f t="shared" si="53"/>
        <v>114017.09999999998</v>
      </c>
      <c r="FQ381" s="89">
        <f t="shared" si="54"/>
        <v>12999899092.409994</v>
      </c>
      <c r="FR381" s="89">
        <f t="shared" si="55"/>
        <v>117601797.62399998</v>
      </c>
      <c r="FS381" s="89"/>
      <c r="FT381" s="89"/>
      <c r="FU381" s="89"/>
      <c r="FV381" s="139"/>
      <c r="FW381" s="139"/>
      <c r="FX381" s="139"/>
      <c r="FY381" s="139"/>
      <c r="GA381" s="139"/>
      <c r="GB381" s="139"/>
    </row>
    <row r="382" spans="2:184">
      <c r="B382" s="26">
        <v>772000</v>
      </c>
      <c r="C382" s="6">
        <v>4</v>
      </c>
      <c r="D382" s="6">
        <v>2</v>
      </c>
      <c r="E382" s="6">
        <v>2110</v>
      </c>
      <c r="F382" s="6">
        <v>3750</v>
      </c>
      <c r="G382" s="27">
        <v>8</v>
      </c>
      <c r="I382" s="55">
        <v>570000</v>
      </c>
      <c r="J382" s="6">
        <v>4</v>
      </c>
      <c r="K382" s="6">
        <v>2</v>
      </c>
      <c r="L382" s="6">
        <v>3420</v>
      </c>
      <c r="M382" s="6">
        <v>115434</v>
      </c>
      <c r="N382" s="27">
        <v>9</v>
      </c>
      <c r="P382" s="26">
        <v>375000</v>
      </c>
      <c r="Q382" s="57">
        <v>4</v>
      </c>
      <c r="R382" s="6">
        <v>2</v>
      </c>
      <c r="S382" s="6">
        <v>1240</v>
      </c>
      <c r="T382" s="6">
        <v>3000</v>
      </c>
      <c r="U382" s="27">
        <v>7</v>
      </c>
      <c r="W382" s="38">
        <v>525000</v>
      </c>
      <c r="X382" s="34">
        <v>4</v>
      </c>
      <c r="Y382" s="59">
        <v>2</v>
      </c>
      <c r="Z382" s="34">
        <v>2310</v>
      </c>
      <c r="AA382" s="34">
        <v>5573</v>
      </c>
      <c r="AB382" s="39">
        <v>9</v>
      </c>
      <c r="AD382" s="38">
        <v>518500</v>
      </c>
      <c r="AE382" s="34">
        <v>4</v>
      </c>
      <c r="AF382" s="34">
        <v>3</v>
      </c>
      <c r="AG382" s="34">
        <v>2120</v>
      </c>
      <c r="AH382" s="34">
        <v>5520</v>
      </c>
      <c r="AI382" s="62">
        <v>8</v>
      </c>
      <c r="AK382" s="38">
        <v>419000</v>
      </c>
      <c r="AL382" s="34">
        <v>4</v>
      </c>
      <c r="AM382" s="34">
        <v>1</v>
      </c>
      <c r="AN382" s="59">
        <v>2150</v>
      </c>
      <c r="AO382" s="34">
        <v>23568</v>
      </c>
      <c r="AP382" s="39">
        <v>7</v>
      </c>
      <c r="AS382" s="38">
        <v>954500</v>
      </c>
      <c r="AT382" s="34">
        <v>3</v>
      </c>
      <c r="AU382" s="34">
        <v>2</v>
      </c>
      <c r="AV382" s="34">
        <v>2440</v>
      </c>
      <c r="AW382" s="59">
        <v>9689</v>
      </c>
      <c r="AX382" s="39">
        <v>8</v>
      </c>
      <c r="BN382" s="38">
        <v>350000</v>
      </c>
      <c r="BO382" s="34">
        <v>4</v>
      </c>
      <c r="BP382" s="59">
        <v>2</v>
      </c>
      <c r="BQ382" s="34">
        <v>2610</v>
      </c>
      <c r="BR382" s="34">
        <v>5866</v>
      </c>
      <c r="BS382" s="39">
        <v>8</v>
      </c>
      <c r="BU382" s="38">
        <v>350000</v>
      </c>
      <c r="BV382" s="34">
        <v>4</v>
      </c>
      <c r="BW382" s="59">
        <v>2</v>
      </c>
      <c r="BX382" s="34">
        <v>2610</v>
      </c>
      <c r="BY382" s="34">
        <v>5866</v>
      </c>
      <c r="BZ382" s="39">
        <v>8</v>
      </c>
      <c r="FJ382" s="100"/>
      <c r="FK382" s="89"/>
      <c r="FL382" s="89">
        <v>3420</v>
      </c>
      <c r="FM382" s="89">
        <v>570000</v>
      </c>
      <c r="FN382" s="145">
        <f t="shared" si="56"/>
        <v>1541.44</v>
      </c>
      <c r="FO382" s="145">
        <f t="shared" si="57"/>
        <v>2376037.2736</v>
      </c>
      <c r="FP382" s="89">
        <f t="shared" si="53"/>
        <v>114017.09999999998</v>
      </c>
      <c r="FQ382" s="89">
        <f t="shared" si="54"/>
        <v>12999899092.409994</v>
      </c>
      <c r="FR382" s="89">
        <f t="shared" si="55"/>
        <v>175750518.62399998</v>
      </c>
      <c r="FS382" s="89"/>
      <c r="FT382" s="89"/>
      <c r="FU382" s="89"/>
      <c r="FV382" s="139"/>
      <c r="FW382" s="139"/>
      <c r="FX382" s="139"/>
      <c r="FY382" s="139"/>
      <c r="GA382" s="139"/>
      <c r="GB382" s="139"/>
    </row>
    <row r="383" spans="2:184">
      <c r="B383" s="26">
        <v>554000</v>
      </c>
      <c r="C383" s="6">
        <v>3</v>
      </c>
      <c r="D383" s="6">
        <v>1</v>
      </c>
      <c r="E383" s="6">
        <v>1760</v>
      </c>
      <c r="F383" s="6">
        <v>10780</v>
      </c>
      <c r="G383" s="27">
        <v>8</v>
      </c>
      <c r="I383" s="55">
        <v>572000</v>
      </c>
      <c r="J383" s="6">
        <v>3</v>
      </c>
      <c r="K383" s="6">
        <v>2</v>
      </c>
      <c r="L383" s="6">
        <v>1830</v>
      </c>
      <c r="M383" s="6">
        <v>7897</v>
      </c>
      <c r="N383" s="27">
        <v>8</v>
      </c>
      <c r="P383" s="26">
        <v>375000</v>
      </c>
      <c r="Q383" s="57">
        <v>4</v>
      </c>
      <c r="R383" s="6">
        <v>2</v>
      </c>
      <c r="S383" s="6">
        <v>2800</v>
      </c>
      <c r="T383" s="6">
        <v>5000</v>
      </c>
      <c r="U383" s="27">
        <v>9</v>
      </c>
      <c r="W383" s="38">
        <v>525000</v>
      </c>
      <c r="X383" s="34">
        <v>4</v>
      </c>
      <c r="Y383" s="59">
        <v>2</v>
      </c>
      <c r="Z383" s="34">
        <v>2530</v>
      </c>
      <c r="AA383" s="34">
        <v>11549</v>
      </c>
      <c r="AB383" s="39">
        <v>7</v>
      </c>
      <c r="AD383" s="38">
        <v>522500</v>
      </c>
      <c r="AE383" s="34">
        <v>3</v>
      </c>
      <c r="AF383" s="34">
        <v>1</v>
      </c>
      <c r="AG383" s="34">
        <v>1710</v>
      </c>
      <c r="AH383" s="34">
        <v>9707</v>
      </c>
      <c r="AI383" s="62">
        <v>8</v>
      </c>
      <c r="AK383" s="38">
        <v>550000</v>
      </c>
      <c r="AL383" s="34">
        <v>4</v>
      </c>
      <c r="AM383" s="34">
        <v>1</v>
      </c>
      <c r="AN383" s="59">
        <v>2150</v>
      </c>
      <c r="AO383" s="34">
        <v>9000</v>
      </c>
      <c r="AP383" s="39">
        <v>7</v>
      </c>
      <c r="AS383" s="38">
        <v>830000</v>
      </c>
      <c r="AT383" s="34">
        <v>4</v>
      </c>
      <c r="AU383" s="34">
        <v>2</v>
      </c>
      <c r="AV383" s="34">
        <v>3400</v>
      </c>
      <c r="AW383" s="59">
        <v>9692</v>
      </c>
      <c r="AX383" s="39">
        <v>9</v>
      </c>
      <c r="BN383" s="38">
        <v>354800</v>
      </c>
      <c r="BO383" s="34">
        <v>3</v>
      </c>
      <c r="BP383" s="59">
        <v>2</v>
      </c>
      <c r="BQ383" s="34">
        <v>1370</v>
      </c>
      <c r="BR383" s="34">
        <v>78408</v>
      </c>
      <c r="BS383" s="39">
        <v>7</v>
      </c>
      <c r="BU383" s="38">
        <v>354800</v>
      </c>
      <c r="BV383" s="34">
        <v>3</v>
      </c>
      <c r="BW383" s="59">
        <v>2</v>
      </c>
      <c r="BX383" s="34">
        <v>1370</v>
      </c>
      <c r="BY383" s="34">
        <v>78408</v>
      </c>
      <c r="BZ383" s="39">
        <v>7</v>
      </c>
      <c r="FJ383" s="100"/>
      <c r="FK383" s="89"/>
      <c r="FL383" s="89">
        <v>1830</v>
      </c>
      <c r="FM383" s="89">
        <v>572000</v>
      </c>
      <c r="FN383" s="145">
        <f t="shared" si="56"/>
        <v>-48.559999999999945</v>
      </c>
      <c r="FO383" s="145">
        <f t="shared" si="57"/>
        <v>2358.0735999999947</v>
      </c>
      <c r="FP383" s="89">
        <f t="shared" si="53"/>
        <v>116017.09999999998</v>
      </c>
      <c r="FQ383" s="89">
        <f t="shared" si="54"/>
        <v>13459967492.409994</v>
      </c>
      <c r="FR383" s="89">
        <f t="shared" si="55"/>
        <v>-5633790.3759999927</v>
      </c>
      <c r="FS383" s="89"/>
      <c r="FT383" s="89"/>
      <c r="FU383" s="89"/>
      <c r="FV383" s="139"/>
      <c r="FW383" s="139"/>
      <c r="FX383" s="139"/>
      <c r="FY383" s="139"/>
      <c r="GA383" s="139"/>
      <c r="GB383" s="139"/>
    </row>
    <row r="384" spans="2:184">
      <c r="B384" s="26">
        <v>620000</v>
      </c>
      <c r="C384" s="6">
        <v>4</v>
      </c>
      <c r="D384" s="6">
        <v>2</v>
      </c>
      <c r="E384" s="6">
        <v>2210</v>
      </c>
      <c r="F384" s="6">
        <v>8101</v>
      </c>
      <c r="G384" s="27">
        <v>9</v>
      </c>
      <c r="I384" s="55">
        <v>572500</v>
      </c>
      <c r="J384" s="6">
        <v>3</v>
      </c>
      <c r="K384" s="6">
        <v>1</v>
      </c>
      <c r="L384" s="6">
        <v>1590</v>
      </c>
      <c r="M384" s="6">
        <v>4600</v>
      </c>
      <c r="N384" s="27">
        <v>7</v>
      </c>
      <c r="P384" s="26">
        <v>375000</v>
      </c>
      <c r="Q384" s="57">
        <v>4</v>
      </c>
      <c r="R384" s="6">
        <v>1</v>
      </c>
      <c r="S384" s="6">
        <v>1770</v>
      </c>
      <c r="T384" s="6">
        <v>6650</v>
      </c>
      <c r="U384" s="27">
        <v>7</v>
      </c>
      <c r="W384" s="38">
        <v>526000</v>
      </c>
      <c r="X384" s="34">
        <v>3</v>
      </c>
      <c r="Y384" s="59">
        <v>2</v>
      </c>
      <c r="Z384" s="34">
        <v>2000</v>
      </c>
      <c r="AA384" s="34">
        <v>18099</v>
      </c>
      <c r="AB384" s="39">
        <v>8</v>
      </c>
      <c r="AD384" s="38">
        <v>523000</v>
      </c>
      <c r="AE384" s="34">
        <v>4</v>
      </c>
      <c r="AF384" s="34">
        <v>2</v>
      </c>
      <c r="AG384" s="34">
        <v>3180</v>
      </c>
      <c r="AH384" s="34">
        <v>20870</v>
      </c>
      <c r="AI384" s="62">
        <v>8</v>
      </c>
      <c r="AK384" s="38">
        <v>597500</v>
      </c>
      <c r="AL384" s="34">
        <v>3</v>
      </c>
      <c r="AM384" s="34">
        <v>2</v>
      </c>
      <c r="AN384" s="59">
        <v>2150</v>
      </c>
      <c r="AO384" s="34">
        <v>5400</v>
      </c>
      <c r="AP384" s="39">
        <v>7</v>
      </c>
      <c r="AS384" s="38">
        <v>522500</v>
      </c>
      <c r="AT384" s="34">
        <v>3</v>
      </c>
      <c r="AU384" s="34">
        <v>1</v>
      </c>
      <c r="AV384" s="34">
        <v>1710</v>
      </c>
      <c r="AW384" s="59">
        <v>9707</v>
      </c>
      <c r="AX384" s="39">
        <v>8</v>
      </c>
      <c r="BN384" s="38">
        <v>355950</v>
      </c>
      <c r="BO384" s="34">
        <v>4</v>
      </c>
      <c r="BP384" s="59">
        <v>2</v>
      </c>
      <c r="BQ384" s="34">
        <v>1960</v>
      </c>
      <c r="BR384" s="34">
        <v>8540</v>
      </c>
      <c r="BS384" s="39">
        <v>7</v>
      </c>
      <c r="BU384" s="38">
        <v>355950</v>
      </c>
      <c r="BV384" s="34">
        <v>4</v>
      </c>
      <c r="BW384" s="59">
        <v>2</v>
      </c>
      <c r="BX384" s="34">
        <v>1960</v>
      </c>
      <c r="BY384" s="34">
        <v>8540</v>
      </c>
      <c r="BZ384" s="39">
        <v>7</v>
      </c>
      <c r="FJ384" s="100"/>
      <c r="FK384" s="89"/>
      <c r="FL384" s="89">
        <v>1590</v>
      </c>
      <c r="FM384" s="89">
        <v>572500</v>
      </c>
      <c r="FN384" s="145">
        <f t="shared" si="56"/>
        <v>-288.55999999999995</v>
      </c>
      <c r="FO384" s="145">
        <f t="shared" si="57"/>
        <v>83266.873599999963</v>
      </c>
      <c r="FP384" s="89">
        <f t="shared" si="53"/>
        <v>116517.09999999998</v>
      </c>
      <c r="FQ384" s="89">
        <f t="shared" si="54"/>
        <v>13576234592.409994</v>
      </c>
      <c r="FR384" s="89">
        <f t="shared" si="55"/>
        <v>-33622174.375999987</v>
      </c>
      <c r="FS384" s="89"/>
      <c r="FT384" s="89"/>
      <c r="FU384" s="89"/>
      <c r="FV384" s="139"/>
      <c r="FW384" s="139"/>
      <c r="FX384" s="139"/>
      <c r="FY384" s="139"/>
      <c r="GA384" s="139"/>
      <c r="GB384" s="139"/>
    </row>
    <row r="385" spans="2:184">
      <c r="B385" s="26">
        <v>465000</v>
      </c>
      <c r="C385" s="6">
        <v>3</v>
      </c>
      <c r="D385" s="6">
        <v>1</v>
      </c>
      <c r="E385" s="6">
        <v>900</v>
      </c>
      <c r="F385" s="6">
        <v>8690</v>
      </c>
      <c r="G385" s="27">
        <v>6</v>
      </c>
      <c r="I385" s="55">
        <v>575000</v>
      </c>
      <c r="J385" s="6">
        <v>3</v>
      </c>
      <c r="K385" s="6">
        <v>2</v>
      </c>
      <c r="L385" s="6">
        <v>3800</v>
      </c>
      <c r="M385" s="6">
        <v>33825</v>
      </c>
      <c r="N385" s="27">
        <v>10</v>
      </c>
      <c r="P385" s="26">
        <v>379500</v>
      </c>
      <c r="Q385" s="57">
        <v>4</v>
      </c>
      <c r="R385" s="6">
        <v>2</v>
      </c>
      <c r="S385" s="6">
        <v>2120</v>
      </c>
      <c r="T385" s="6">
        <v>53578</v>
      </c>
      <c r="U385" s="27">
        <v>7</v>
      </c>
      <c r="W385" s="38">
        <v>530000</v>
      </c>
      <c r="X385" s="34">
        <v>3</v>
      </c>
      <c r="Y385" s="59">
        <v>2</v>
      </c>
      <c r="Z385" s="34">
        <v>3150</v>
      </c>
      <c r="AA385" s="34">
        <v>21893</v>
      </c>
      <c r="AB385" s="39">
        <v>9</v>
      </c>
      <c r="AD385" s="38">
        <v>526000</v>
      </c>
      <c r="AE385" s="34">
        <v>3</v>
      </c>
      <c r="AF385" s="34">
        <v>2</v>
      </c>
      <c r="AG385" s="34">
        <v>2000</v>
      </c>
      <c r="AH385" s="34">
        <v>18099</v>
      </c>
      <c r="AI385" s="62">
        <v>8</v>
      </c>
      <c r="AK385" s="38">
        <v>530000</v>
      </c>
      <c r="AL385" s="34">
        <v>4</v>
      </c>
      <c r="AM385" s="34">
        <v>2</v>
      </c>
      <c r="AN385" s="59">
        <v>2150</v>
      </c>
      <c r="AO385" s="34">
        <v>14161</v>
      </c>
      <c r="AP385" s="39">
        <v>8</v>
      </c>
      <c r="AS385" s="38">
        <v>840000</v>
      </c>
      <c r="AT385" s="34">
        <v>3</v>
      </c>
      <c r="AU385" s="34">
        <v>2</v>
      </c>
      <c r="AV385" s="34">
        <v>2060</v>
      </c>
      <c r="AW385" s="59">
        <v>9715</v>
      </c>
      <c r="AX385" s="39">
        <v>8</v>
      </c>
      <c r="BN385" s="38">
        <v>359950</v>
      </c>
      <c r="BO385" s="34">
        <v>3</v>
      </c>
      <c r="BP385" s="59">
        <v>2</v>
      </c>
      <c r="BQ385" s="34">
        <v>1940</v>
      </c>
      <c r="BR385" s="34">
        <v>11612</v>
      </c>
      <c r="BS385" s="39">
        <v>8</v>
      </c>
      <c r="BU385" s="38">
        <v>359950</v>
      </c>
      <c r="BV385" s="34">
        <v>3</v>
      </c>
      <c r="BW385" s="59">
        <v>2</v>
      </c>
      <c r="BX385" s="34">
        <v>1940</v>
      </c>
      <c r="BY385" s="34">
        <v>11612</v>
      </c>
      <c r="BZ385" s="39">
        <v>8</v>
      </c>
      <c r="FJ385" s="100"/>
      <c r="FK385" s="89"/>
      <c r="FL385" s="89">
        <v>3800</v>
      </c>
      <c r="FM385" s="89">
        <v>575000</v>
      </c>
      <c r="FN385" s="145">
        <f t="shared" si="56"/>
        <v>1921.44</v>
      </c>
      <c r="FO385" s="145">
        <f t="shared" si="57"/>
        <v>3691931.6736000003</v>
      </c>
      <c r="FP385" s="89">
        <f t="shared" si="53"/>
        <v>119017.09999999998</v>
      </c>
      <c r="FQ385" s="89">
        <f t="shared" si="54"/>
        <v>14165070092.409994</v>
      </c>
      <c r="FR385" s="89">
        <f t="shared" si="55"/>
        <v>228684216.62399995</v>
      </c>
      <c r="FS385" s="89"/>
      <c r="FT385" s="89"/>
      <c r="FU385" s="89"/>
      <c r="FV385" s="139"/>
      <c r="FW385" s="139"/>
      <c r="FX385" s="139"/>
      <c r="FY385" s="139"/>
      <c r="GA385" s="139"/>
      <c r="GB385" s="139"/>
    </row>
    <row r="386" spans="2:184">
      <c r="B386" s="26">
        <v>277000</v>
      </c>
      <c r="C386" s="6">
        <v>3</v>
      </c>
      <c r="D386" s="6">
        <v>2</v>
      </c>
      <c r="E386" s="6">
        <v>2160</v>
      </c>
      <c r="F386" s="6">
        <v>9612</v>
      </c>
      <c r="G386" s="27">
        <v>7</v>
      </c>
      <c r="I386" s="55">
        <v>577000</v>
      </c>
      <c r="J386" s="6">
        <v>3</v>
      </c>
      <c r="K386" s="6">
        <v>1</v>
      </c>
      <c r="L386" s="6">
        <v>1760</v>
      </c>
      <c r="M386" s="6">
        <v>12874</v>
      </c>
      <c r="N386" s="27">
        <v>7</v>
      </c>
      <c r="P386" s="26">
        <v>379950</v>
      </c>
      <c r="Q386" s="57">
        <v>4</v>
      </c>
      <c r="R386" s="6">
        <v>2</v>
      </c>
      <c r="S386" s="6">
        <v>2580</v>
      </c>
      <c r="T386" s="6">
        <v>4818</v>
      </c>
      <c r="U386" s="27">
        <v>8</v>
      </c>
      <c r="W386" s="38">
        <v>530000</v>
      </c>
      <c r="X386" s="34">
        <v>4</v>
      </c>
      <c r="Y386" s="59">
        <v>2</v>
      </c>
      <c r="Z386" s="34">
        <v>2150</v>
      </c>
      <c r="AA386" s="34">
        <v>14161</v>
      </c>
      <c r="AB386" s="39">
        <v>8</v>
      </c>
      <c r="AD386" s="38">
        <v>530000</v>
      </c>
      <c r="AE386" s="34">
        <v>4</v>
      </c>
      <c r="AF386" s="34">
        <v>2</v>
      </c>
      <c r="AG386" s="34">
        <v>2150</v>
      </c>
      <c r="AH386" s="34">
        <v>14161</v>
      </c>
      <c r="AI386" s="62">
        <v>8</v>
      </c>
      <c r="AK386" s="38">
        <v>277000</v>
      </c>
      <c r="AL386" s="34">
        <v>3</v>
      </c>
      <c r="AM386" s="34">
        <v>2</v>
      </c>
      <c r="AN386" s="59">
        <v>2160</v>
      </c>
      <c r="AO386" s="34">
        <v>9612</v>
      </c>
      <c r="AP386" s="39">
        <v>7</v>
      </c>
      <c r="AS386" s="38">
        <v>225000</v>
      </c>
      <c r="AT386" s="34">
        <v>3</v>
      </c>
      <c r="AU386" s="34">
        <v>1</v>
      </c>
      <c r="AV386" s="34">
        <v>1350</v>
      </c>
      <c r="AW386" s="59">
        <v>9793</v>
      </c>
      <c r="AX386" s="39">
        <v>7</v>
      </c>
      <c r="BN386" s="38">
        <v>359950</v>
      </c>
      <c r="BO386" s="34">
        <v>4</v>
      </c>
      <c r="BP386" s="59">
        <v>2</v>
      </c>
      <c r="BQ386" s="34">
        <v>3010</v>
      </c>
      <c r="BR386" s="34">
        <v>5701</v>
      </c>
      <c r="BS386" s="39">
        <v>8</v>
      </c>
      <c r="BU386" s="38">
        <v>359950</v>
      </c>
      <c r="BV386" s="34">
        <v>4</v>
      </c>
      <c r="BW386" s="59">
        <v>2</v>
      </c>
      <c r="BX386" s="34">
        <v>3010</v>
      </c>
      <c r="BY386" s="34">
        <v>5701</v>
      </c>
      <c r="BZ386" s="39">
        <v>8</v>
      </c>
      <c r="FJ386" s="100"/>
      <c r="FK386" s="89"/>
      <c r="FL386" s="89">
        <v>1760</v>
      </c>
      <c r="FM386" s="89">
        <v>577000</v>
      </c>
      <c r="FN386" s="145">
        <f t="shared" si="56"/>
        <v>-118.55999999999995</v>
      </c>
      <c r="FO386" s="145">
        <f t="shared" si="57"/>
        <v>14056.473599999987</v>
      </c>
      <c r="FP386" s="89">
        <f t="shared" si="53"/>
        <v>121017.09999999998</v>
      </c>
      <c r="FQ386" s="89">
        <f t="shared" si="54"/>
        <v>14645138492.409994</v>
      </c>
      <c r="FR386" s="89">
        <f t="shared" si="55"/>
        <v>-14347787.375999991</v>
      </c>
      <c r="FS386" s="89"/>
      <c r="FT386" s="89"/>
      <c r="FU386" s="89"/>
      <c r="FV386" s="139"/>
      <c r="FW386" s="139"/>
      <c r="FX386" s="139"/>
      <c r="FY386" s="139"/>
      <c r="GA386" s="139"/>
      <c r="GB386" s="139"/>
    </row>
    <row r="387" spans="2:184">
      <c r="B387" s="26">
        <v>460000</v>
      </c>
      <c r="C387" s="6">
        <v>2</v>
      </c>
      <c r="D387" s="6">
        <v>1</v>
      </c>
      <c r="E387" s="6">
        <v>850</v>
      </c>
      <c r="F387" s="6">
        <v>4650</v>
      </c>
      <c r="G387" s="27">
        <v>7</v>
      </c>
      <c r="I387" s="55">
        <v>580000</v>
      </c>
      <c r="J387" s="6">
        <v>3</v>
      </c>
      <c r="K387" s="6">
        <v>2</v>
      </c>
      <c r="L387" s="6">
        <v>1640</v>
      </c>
      <c r="M387" s="6">
        <v>8625</v>
      </c>
      <c r="N387" s="27">
        <v>8</v>
      </c>
      <c r="P387" s="26">
        <v>380000</v>
      </c>
      <c r="Q387" s="57">
        <v>4</v>
      </c>
      <c r="R387" s="6">
        <v>2</v>
      </c>
      <c r="S387" s="6">
        <v>2300</v>
      </c>
      <c r="T387" s="6">
        <v>7707</v>
      </c>
      <c r="U387" s="27">
        <v>8</v>
      </c>
      <c r="W387" s="38">
        <v>540000</v>
      </c>
      <c r="X387" s="34">
        <v>3</v>
      </c>
      <c r="Y387" s="59">
        <v>2</v>
      </c>
      <c r="Z387" s="34">
        <v>1720</v>
      </c>
      <c r="AA387" s="34">
        <v>11656</v>
      </c>
      <c r="AB387" s="39">
        <v>8</v>
      </c>
      <c r="AD387" s="38">
        <v>540000</v>
      </c>
      <c r="AE387" s="34">
        <v>3</v>
      </c>
      <c r="AF387" s="34">
        <v>2</v>
      </c>
      <c r="AG387" s="34">
        <v>1720</v>
      </c>
      <c r="AH387" s="34">
        <v>11656</v>
      </c>
      <c r="AI387" s="62">
        <v>8</v>
      </c>
      <c r="AK387" s="38">
        <v>798750</v>
      </c>
      <c r="AL387" s="34">
        <v>2</v>
      </c>
      <c r="AM387" s="34">
        <v>2</v>
      </c>
      <c r="AN387" s="59">
        <v>2160</v>
      </c>
      <c r="AO387" s="34">
        <v>2578</v>
      </c>
      <c r="AP387" s="39">
        <v>8</v>
      </c>
      <c r="AS387" s="38">
        <v>766000</v>
      </c>
      <c r="AT387" s="34">
        <v>3</v>
      </c>
      <c r="AU387" s="34">
        <v>2</v>
      </c>
      <c r="AV387" s="34">
        <v>2270</v>
      </c>
      <c r="AW387" s="59">
        <v>9822</v>
      </c>
      <c r="AX387" s="39">
        <v>9</v>
      </c>
      <c r="BN387" s="38">
        <v>360000</v>
      </c>
      <c r="BO387" s="34">
        <v>4</v>
      </c>
      <c r="BP387" s="59">
        <v>2</v>
      </c>
      <c r="BQ387" s="34">
        <v>2080</v>
      </c>
      <c r="BR387" s="34">
        <v>4080</v>
      </c>
      <c r="BS387" s="39">
        <v>7</v>
      </c>
      <c r="BU387" s="38">
        <v>360000</v>
      </c>
      <c r="BV387" s="34">
        <v>4</v>
      </c>
      <c r="BW387" s="59">
        <v>2</v>
      </c>
      <c r="BX387" s="34">
        <v>2080</v>
      </c>
      <c r="BY387" s="34">
        <v>4080</v>
      </c>
      <c r="BZ387" s="39">
        <v>7</v>
      </c>
      <c r="FJ387" s="100"/>
      <c r="FK387" s="89"/>
      <c r="FL387" s="89">
        <v>1640</v>
      </c>
      <c r="FM387" s="89">
        <v>580000</v>
      </c>
      <c r="FN387" s="145">
        <f t="shared" si="56"/>
        <v>-238.55999999999995</v>
      </c>
      <c r="FO387" s="145">
        <f t="shared" si="57"/>
        <v>56910.873599999977</v>
      </c>
      <c r="FP387" s="89">
        <f t="shared" si="53"/>
        <v>124017.09999999998</v>
      </c>
      <c r="FQ387" s="89">
        <f t="shared" si="54"/>
        <v>15380241092.409994</v>
      </c>
      <c r="FR387" s="89">
        <f t="shared" si="55"/>
        <v>-29585519.375999987</v>
      </c>
      <c r="FS387" s="89"/>
      <c r="FT387" s="89"/>
      <c r="FU387" s="89"/>
      <c r="FV387" s="139"/>
      <c r="FW387" s="139"/>
      <c r="FX387" s="139"/>
      <c r="FY387" s="139"/>
      <c r="GA387" s="139"/>
      <c r="GB387" s="139"/>
    </row>
    <row r="388" spans="2:184">
      <c r="B388" s="26">
        <v>264500</v>
      </c>
      <c r="C388" s="6">
        <v>3</v>
      </c>
      <c r="D388" s="6">
        <v>2</v>
      </c>
      <c r="E388" s="6">
        <v>1370</v>
      </c>
      <c r="F388" s="6">
        <v>7087</v>
      </c>
      <c r="G388" s="27">
        <v>7</v>
      </c>
      <c r="I388" s="55">
        <v>580000</v>
      </c>
      <c r="J388" s="6">
        <v>4</v>
      </c>
      <c r="K388" s="6">
        <v>2</v>
      </c>
      <c r="L388" s="6">
        <v>3250</v>
      </c>
      <c r="M388" s="6">
        <v>5000</v>
      </c>
      <c r="N388" s="27">
        <v>8</v>
      </c>
      <c r="P388" s="26">
        <v>385000</v>
      </c>
      <c r="Q388" s="57">
        <v>4</v>
      </c>
      <c r="R388" s="6">
        <v>1</v>
      </c>
      <c r="S388" s="6">
        <v>1970</v>
      </c>
      <c r="T388" s="6">
        <v>10358</v>
      </c>
      <c r="U388" s="27">
        <v>8</v>
      </c>
      <c r="W388" s="38">
        <v>540000</v>
      </c>
      <c r="X388" s="34">
        <v>4</v>
      </c>
      <c r="Y388" s="59">
        <v>2</v>
      </c>
      <c r="Z388" s="34">
        <v>2850</v>
      </c>
      <c r="AA388" s="34">
        <v>7453</v>
      </c>
      <c r="AB388" s="39">
        <v>9</v>
      </c>
      <c r="AD388" s="38">
        <v>549000</v>
      </c>
      <c r="AE388" s="34">
        <v>3</v>
      </c>
      <c r="AF388" s="34">
        <v>1</v>
      </c>
      <c r="AG388" s="34">
        <v>1540</v>
      </c>
      <c r="AH388" s="34">
        <v>1044</v>
      </c>
      <c r="AI388" s="62">
        <v>8</v>
      </c>
      <c r="AK388" s="38">
        <v>900000</v>
      </c>
      <c r="AL388" s="34">
        <v>3</v>
      </c>
      <c r="AM388" s="34">
        <v>1</v>
      </c>
      <c r="AN388" s="59">
        <v>2160</v>
      </c>
      <c r="AO388" s="34">
        <v>2260</v>
      </c>
      <c r="AP388" s="39">
        <v>8</v>
      </c>
      <c r="AS388" s="38">
        <v>503000</v>
      </c>
      <c r="AT388" s="34">
        <v>3</v>
      </c>
      <c r="AU388" s="34">
        <v>1</v>
      </c>
      <c r="AV388" s="34">
        <v>2070</v>
      </c>
      <c r="AW388" s="59">
        <v>9827</v>
      </c>
      <c r="AX388" s="39">
        <v>7</v>
      </c>
      <c r="BN388" s="38">
        <v>360000</v>
      </c>
      <c r="BO388" s="34">
        <v>4</v>
      </c>
      <c r="BP388" s="59">
        <v>2</v>
      </c>
      <c r="BQ388" s="34">
        <v>2610</v>
      </c>
      <c r="BR388" s="34">
        <v>7333</v>
      </c>
      <c r="BS388" s="39">
        <v>8</v>
      </c>
      <c r="BU388" s="38">
        <v>360000</v>
      </c>
      <c r="BV388" s="34">
        <v>4</v>
      </c>
      <c r="BW388" s="59">
        <v>2</v>
      </c>
      <c r="BX388" s="34">
        <v>2610</v>
      </c>
      <c r="BY388" s="34">
        <v>7333</v>
      </c>
      <c r="BZ388" s="39">
        <v>8</v>
      </c>
      <c r="FJ388" s="100"/>
      <c r="FK388" s="89"/>
      <c r="FL388" s="89">
        <v>3250</v>
      </c>
      <c r="FM388" s="89">
        <v>580000</v>
      </c>
      <c r="FN388" s="145">
        <f t="shared" si="56"/>
        <v>1371.44</v>
      </c>
      <c r="FO388" s="145">
        <f t="shared" si="57"/>
        <v>1880847.6736000001</v>
      </c>
      <c r="FP388" s="89">
        <f t="shared" si="53"/>
        <v>124017.09999999998</v>
      </c>
      <c r="FQ388" s="89">
        <f t="shared" si="54"/>
        <v>15380241092.409994</v>
      </c>
      <c r="FR388" s="89">
        <f t="shared" si="55"/>
        <v>170082011.62399998</v>
      </c>
      <c r="FS388" s="89"/>
      <c r="FT388" s="89"/>
      <c r="FU388" s="89"/>
      <c r="FV388" s="139"/>
      <c r="FW388" s="139"/>
      <c r="FX388" s="139"/>
      <c r="FY388" s="139"/>
      <c r="GA388" s="139"/>
      <c r="GB388" s="139"/>
    </row>
    <row r="389" spans="2:184">
      <c r="B389" s="26">
        <v>125000</v>
      </c>
      <c r="C389" s="6">
        <v>3</v>
      </c>
      <c r="D389" s="6">
        <v>1</v>
      </c>
      <c r="E389" s="6">
        <v>1230</v>
      </c>
      <c r="F389" s="6">
        <v>4800</v>
      </c>
      <c r="G389" s="27">
        <v>6</v>
      </c>
      <c r="I389" s="55">
        <v>585000</v>
      </c>
      <c r="J389" s="6">
        <v>3</v>
      </c>
      <c r="K389" s="6">
        <v>1</v>
      </c>
      <c r="L389" s="6">
        <v>1850</v>
      </c>
      <c r="M389" s="6">
        <v>7735</v>
      </c>
      <c r="N389" s="27">
        <v>8</v>
      </c>
      <c r="P389" s="26">
        <v>392000</v>
      </c>
      <c r="Q389" s="57">
        <v>4</v>
      </c>
      <c r="R389" s="6">
        <v>2</v>
      </c>
      <c r="S389" s="6">
        <v>2130</v>
      </c>
      <c r="T389" s="6">
        <v>4000</v>
      </c>
      <c r="U389" s="27">
        <v>8</v>
      </c>
      <c r="W389" s="38">
        <v>545000</v>
      </c>
      <c r="X389" s="34">
        <v>2</v>
      </c>
      <c r="Y389" s="59">
        <v>2</v>
      </c>
      <c r="Z389" s="34">
        <v>1430</v>
      </c>
      <c r="AA389" s="34">
        <v>3880</v>
      </c>
      <c r="AB389" s="39">
        <v>7</v>
      </c>
      <c r="AD389" s="38">
        <v>550000</v>
      </c>
      <c r="AE389" s="34">
        <v>3</v>
      </c>
      <c r="AF389" s="34">
        <v>2</v>
      </c>
      <c r="AG389" s="34">
        <v>1980</v>
      </c>
      <c r="AH389" s="34">
        <v>9061</v>
      </c>
      <c r="AI389" s="62">
        <v>8</v>
      </c>
      <c r="AK389" s="38">
        <v>733000</v>
      </c>
      <c r="AL389" s="34">
        <v>3</v>
      </c>
      <c r="AM389" s="34">
        <v>2</v>
      </c>
      <c r="AN389" s="59">
        <v>2160</v>
      </c>
      <c r="AO389" s="34">
        <v>9888</v>
      </c>
      <c r="AP389" s="39">
        <v>9</v>
      </c>
      <c r="AS389" s="38">
        <v>733000</v>
      </c>
      <c r="AT389" s="34">
        <v>3</v>
      </c>
      <c r="AU389" s="34">
        <v>2</v>
      </c>
      <c r="AV389" s="34">
        <v>2160</v>
      </c>
      <c r="AW389" s="59">
        <v>9888</v>
      </c>
      <c r="AX389" s="39">
        <v>9</v>
      </c>
      <c r="BN389" s="38">
        <v>369950</v>
      </c>
      <c r="BO389" s="34">
        <v>3</v>
      </c>
      <c r="BP389" s="59">
        <v>2</v>
      </c>
      <c r="BQ389" s="34">
        <v>1360</v>
      </c>
      <c r="BR389" s="34">
        <v>3718</v>
      </c>
      <c r="BS389" s="39">
        <v>7</v>
      </c>
      <c r="BU389" s="38">
        <v>369950</v>
      </c>
      <c r="BV389" s="34">
        <v>3</v>
      </c>
      <c r="BW389" s="59">
        <v>2</v>
      </c>
      <c r="BX389" s="34">
        <v>1360</v>
      </c>
      <c r="BY389" s="34">
        <v>3718</v>
      </c>
      <c r="BZ389" s="39">
        <v>7</v>
      </c>
      <c r="FJ389" s="100"/>
      <c r="FK389" s="89"/>
      <c r="FL389" s="89">
        <v>1850</v>
      </c>
      <c r="FM389" s="89">
        <v>585000</v>
      </c>
      <c r="FN389" s="145">
        <f t="shared" si="56"/>
        <v>-28.559999999999945</v>
      </c>
      <c r="FO389" s="145">
        <f t="shared" si="57"/>
        <v>815.6735999999969</v>
      </c>
      <c r="FP389" s="89">
        <f t="shared" si="53"/>
        <v>129017.09999999998</v>
      </c>
      <c r="FQ389" s="89">
        <f t="shared" si="54"/>
        <v>16645412092.409994</v>
      </c>
      <c r="FR389" s="89">
        <f t="shared" si="55"/>
        <v>-3684728.3759999922</v>
      </c>
      <c r="FS389" s="89"/>
      <c r="FT389" s="89"/>
      <c r="FU389" s="89"/>
      <c r="FV389" s="139"/>
      <c r="FW389" s="139"/>
      <c r="FX389" s="139"/>
      <c r="FY389" s="139"/>
      <c r="GA389" s="139"/>
      <c r="GB389" s="139"/>
    </row>
    <row r="390" spans="2:184">
      <c r="B390" s="26">
        <v>262500</v>
      </c>
      <c r="C390" s="6">
        <v>2</v>
      </c>
      <c r="D390" s="6">
        <v>1</v>
      </c>
      <c r="E390" s="6">
        <v>1140</v>
      </c>
      <c r="F390" s="6">
        <v>14373</v>
      </c>
      <c r="G390" s="27">
        <v>7</v>
      </c>
      <c r="I390" s="55">
        <v>585000</v>
      </c>
      <c r="J390" s="6">
        <v>3</v>
      </c>
      <c r="K390" s="6">
        <v>2</v>
      </c>
      <c r="L390" s="6">
        <v>2330</v>
      </c>
      <c r="M390" s="6">
        <v>33750</v>
      </c>
      <c r="N390" s="27">
        <v>9</v>
      </c>
      <c r="P390" s="26">
        <v>396000</v>
      </c>
      <c r="Q390" s="57">
        <v>4</v>
      </c>
      <c r="R390" s="6">
        <v>1</v>
      </c>
      <c r="S390" s="6">
        <v>1970</v>
      </c>
      <c r="T390" s="6">
        <v>12409</v>
      </c>
      <c r="U390" s="27">
        <v>7</v>
      </c>
      <c r="W390" s="38">
        <v>547000</v>
      </c>
      <c r="X390" s="34">
        <v>3</v>
      </c>
      <c r="Y390" s="59">
        <v>2</v>
      </c>
      <c r="Z390" s="34">
        <v>1570</v>
      </c>
      <c r="AA390" s="34">
        <v>1452</v>
      </c>
      <c r="AB390" s="39">
        <v>9</v>
      </c>
      <c r="AD390" s="38">
        <v>554000</v>
      </c>
      <c r="AE390" s="34">
        <v>3</v>
      </c>
      <c r="AF390" s="34">
        <v>1</v>
      </c>
      <c r="AG390" s="34">
        <v>1760</v>
      </c>
      <c r="AH390" s="34">
        <v>10780</v>
      </c>
      <c r="AI390" s="62">
        <v>8</v>
      </c>
      <c r="AK390" s="38">
        <v>913000</v>
      </c>
      <c r="AL390" s="34">
        <v>3</v>
      </c>
      <c r="AM390" s="34">
        <v>1</v>
      </c>
      <c r="AN390" s="59">
        <v>2170</v>
      </c>
      <c r="AO390" s="34">
        <v>4000</v>
      </c>
      <c r="AP390" s="39">
        <v>7</v>
      </c>
      <c r="AS390" s="38">
        <v>368000</v>
      </c>
      <c r="AT390" s="34">
        <v>3</v>
      </c>
      <c r="AU390" s="34">
        <v>1</v>
      </c>
      <c r="AV390" s="34">
        <v>1280</v>
      </c>
      <c r="AW390" s="59">
        <v>9898</v>
      </c>
      <c r="AX390" s="39">
        <v>7</v>
      </c>
      <c r="BN390" s="38">
        <v>370000</v>
      </c>
      <c r="BO390" s="34">
        <v>3</v>
      </c>
      <c r="BP390" s="59">
        <v>2</v>
      </c>
      <c r="BQ390" s="34">
        <v>1860</v>
      </c>
      <c r="BR390" s="34">
        <v>9100</v>
      </c>
      <c r="BS390" s="39">
        <v>8</v>
      </c>
      <c r="BU390" s="38">
        <v>370000</v>
      </c>
      <c r="BV390" s="34">
        <v>3</v>
      </c>
      <c r="BW390" s="59">
        <v>2</v>
      </c>
      <c r="BX390" s="34">
        <v>1860</v>
      </c>
      <c r="BY390" s="34">
        <v>9100</v>
      </c>
      <c r="BZ390" s="39">
        <v>8</v>
      </c>
      <c r="FJ390" s="100"/>
      <c r="FK390" s="89"/>
      <c r="FL390" s="89">
        <v>2330</v>
      </c>
      <c r="FM390" s="89">
        <v>585000</v>
      </c>
      <c r="FN390" s="145">
        <f t="shared" si="56"/>
        <v>451.44000000000005</v>
      </c>
      <c r="FO390" s="145">
        <f t="shared" si="57"/>
        <v>203798.07360000006</v>
      </c>
      <c r="FP390" s="89">
        <f t="shared" ref="FP390:FP453" si="58">SUM(FM390-455982.9)</f>
        <v>129017.09999999998</v>
      </c>
      <c r="FQ390" s="89">
        <f t="shared" ref="FQ390:FQ453" si="59">FP390^2</f>
        <v>16645412092.409994</v>
      </c>
      <c r="FR390" s="89">
        <f t="shared" ref="FR390:FR453" si="60">FN390*FP390</f>
        <v>58243479.623999998</v>
      </c>
      <c r="FS390" s="89"/>
      <c r="FT390" s="89"/>
      <c r="FU390" s="89"/>
      <c r="FV390" s="139"/>
      <c r="FW390" s="139"/>
      <c r="FX390" s="139"/>
      <c r="FY390" s="139"/>
      <c r="GA390" s="139"/>
      <c r="GB390" s="139"/>
    </row>
    <row r="391" spans="2:184">
      <c r="B391" s="26">
        <v>720000</v>
      </c>
      <c r="C391" s="6">
        <v>3</v>
      </c>
      <c r="D391" s="6">
        <v>2</v>
      </c>
      <c r="E391" s="6">
        <v>2100</v>
      </c>
      <c r="F391" s="6">
        <v>2200</v>
      </c>
      <c r="G391" s="27">
        <v>7</v>
      </c>
      <c r="I391" s="55">
        <v>590000</v>
      </c>
      <c r="J391" s="6">
        <v>3</v>
      </c>
      <c r="K391" s="6">
        <v>2</v>
      </c>
      <c r="L391" s="6">
        <v>2490</v>
      </c>
      <c r="M391" s="6">
        <v>8800</v>
      </c>
      <c r="N391" s="27">
        <v>8</v>
      </c>
      <c r="P391" s="26">
        <v>397950</v>
      </c>
      <c r="Q391" s="57">
        <v>4</v>
      </c>
      <c r="R391" s="6">
        <v>1</v>
      </c>
      <c r="S391" s="6">
        <v>2360</v>
      </c>
      <c r="T391" s="6">
        <v>8116</v>
      </c>
      <c r="U391" s="27">
        <v>7</v>
      </c>
      <c r="W391" s="38">
        <v>550000</v>
      </c>
      <c r="X391" s="34">
        <v>3</v>
      </c>
      <c r="Y391" s="59">
        <v>2</v>
      </c>
      <c r="Z391" s="34">
        <v>1980</v>
      </c>
      <c r="AA391" s="34">
        <v>9061</v>
      </c>
      <c r="AB391" s="39">
        <v>8</v>
      </c>
      <c r="AD391" s="38">
        <v>555000</v>
      </c>
      <c r="AE391" s="34">
        <v>3</v>
      </c>
      <c r="AF391" s="34">
        <v>2</v>
      </c>
      <c r="AG391" s="34">
        <v>2180</v>
      </c>
      <c r="AH391" s="34">
        <v>4976</v>
      </c>
      <c r="AI391" s="62">
        <v>8</v>
      </c>
      <c r="AK391" s="38">
        <v>555000</v>
      </c>
      <c r="AL391" s="34">
        <v>3</v>
      </c>
      <c r="AM391" s="34">
        <v>2</v>
      </c>
      <c r="AN391" s="59">
        <v>2180</v>
      </c>
      <c r="AO391" s="34">
        <v>4976</v>
      </c>
      <c r="AP391" s="39">
        <v>8</v>
      </c>
      <c r="AS391" s="38">
        <v>270000</v>
      </c>
      <c r="AT391" s="34">
        <v>4</v>
      </c>
      <c r="AU391" s="34">
        <v>2</v>
      </c>
      <c r="AV391" s="34">
        <v>2600</v>
      </c>
      <c r="AW391" s="59">
        <v>9900</v>
      </c>
      <c r="AX391" s="39">
        <v>7</v>
      </c>
      <c r="BN391" s="38">
        <v>375000</v>
      </c>
      <c r="BO391" s="34">
        <v>3</v>
      </c>
      <c r="BP391" s="59">
        <v>2</v>
      </c>
      <c r="BQ391" s="34">
        <v>2120</v>
      </c>
      <c r="BR391" s="34">
        <v>18500</v>
      </c>
      <c r="BS391" s="39">
        <v>8</v>
      </c>
      <c r="BU391" s="38">
        <v>375000</v>
      </c>
      <c r="BV391" s="34">
        <v>3</v>
      </c>
      <c r="BW391" s="59">
        <v>2</v>
      </c>
      <c r="BX391" s="34">
        <v>2120</v>
      </c>
      <c r="BY391" s="34">
        <v>18500</v>
      </c>
      <c r="BZ391" s="39">
        <v>8</v>
      </c>
      <c r="FJ391" s="100"/>
      <c r="FK391" s="89"/>
      <c r="FL391" s="89">
        <v>2490</v>
      </c>
      <c r="FM391" s="89">
        <v>590000</v>
      </c>
      <c r="FN391" s="145">
        <f t="shared" ref="FN391:FN454" si="61">SUM(FL391-1878.56)</f>
        <v>611.44000000000005</v>
      </c>
      <c r="FO391" s="145">
        <f t="shared" ref="FO391:FO454" si="62">FN391^2</f>
        <v>373858.87360000005</v>
      </c>
      <c r="FP391" s="89">
        <f t="shared" si="58"/>
        <v>134017.09999999998</v>
      </c>
      <c r="FQ391" s="89">
        <f t="shared" si="59"/>
        <v>17960583092.409992</v>
      </c>
      <c r="FR391" s="89">
        <f t="shared" si="60"/>
        <v>81943415.623999998</v>
      </c>
      <c r="FS391" s="89"/>
      <c r="FT391" s="89"/>
      <c r="FU391" s="89"/>
      <c r="FV391" s="139"/>
      <c r="FW391" s="139"/>
      <c r="FX391" s="139"/>
      <c r="FY391" s="139"/>
      <c r="GA391" s="139"/>
      <c r="GB391" s="139"/>
    </row>
    <row r="392" spans="2:184">
      <c r="B392" s="26">
        <v>225000</v>
      </c>
      <c r="C392" s="6">
        <v>3</v>
      </c>
      <c r="D392" s="6">
        <v>1</v>
      </c>
      <c r="E392" s="6">
        <v>1350</v>
      </c>
      <c r="F392" s="6">
        <v>9793</v>
      </c>
      <c r="G392" s="27">
        <v>7</v>
      </c>
      <c r="I392" s="55">
        <v>590000</v>
      </c>
      <c r="J392" s="6">
        <v>3</v>
      </c>
      <c r="K392" s="6">
        <v>3</v>
      </c>
      <c r="L392" s="6">
        <v>1290</v>
      </c>
      <c r="M392" s="6">
        <v>1230</v>
      </c>
      <c r="N392" s="27">
        <v>9</v>
      </c>
      <c r="P392" s="26">
        <v>399888</v>
      </c>
      <c r="Q392" s="57">
        <v>4</v>
      </c>
      <c r="R392" s="6">
        <v>1</v>
      </c>
      <c r="S392" s="6">
        <v>2370</v>
      </c>
      <c r="T392" s="6">
        <v>30200</v>
      </c>
      <c r="U392" s="27">
        <v>7</v>
      </c>
      <c r="W392" s="38">
        <v>555000</v>
      </c>
      <c r="X392" s="34">
        <v>3</v>
      </c>
      <c r="Y392" s="59">
        <v>2</v>
      </c>
      <c r="Z392" s="34">
        <v>2180</v>
      </c>
      <c r="AA392" s="34">
        <v>4976</v>
      </c>
      <c r="AB392" s="39">
        <v>8</v>
      </c>
      <c r="AD392" s="38">
        <v>560000</v>
      </c>
      <c r="AE392" s="34">
        <v>3</v>
      </c>
      <c r="AF392" s="34">
        <v>2</v>
      </c>
      <c r="AG392" s="34">
        <v>2060</v>
      </c>
      <c r="AH392" s="34">
        <v>31400</v>
      </c>
      <c r="AI392" s="62">
        <v>8</v>
      </c>
      <c r="AK392" s="38">
        <v>465000</v>
      </c>
      <c r="AL392" s="34">
        <v>4</v>
      </c>
      <c r="AM392" s="34">
        <v>2</v>
      </c>
      <c r="AN392" s="59">
        <v>2190</v>
      </c>
      <c r="AO392" s="34">
        <v>3267</v>
      </c>
      <c r="AP392" s="39">
        <v>8</v>
      </c>
      <c r="AS392" s="38">
        <v>179900</v>
      </c>
      <c r="AT392" s="34">
        <v>3</v>
      </c>
      <c r="AU392" s="34">
        <v>1</v>
      </c>
      <c r="AV392" s="34">
        <v>1010</v>
      </c>
      <c r="AW392" s="59">
        <v>9920</v>
      </c>
      <c r="AX392" s="39">
        <v>6</v>
      </c>
      <c r="BN392" s="38">
        <v>375000</v>
      </c>
      <c r="BO392" s="34">
        <v>4</v>
      </c>
      <c r="BP392" s="59">
        <v>2</v>
      </c>
      <c r="BQ392" s="34">
        <v>1240</v>
      </c>
      <c r="BR392" s="34">
        <v>3000</v>
      </c>
      <c r="BS392" s="39">
        <v>7</v>
      </c>
      <c r="BU392" s="38">
        <v>375000</v>
      </c>
      <c r="BV392" s="34">
        <v>4</v>
      </c>
      <c r="BW392" s="59">
        <v>2</v>
      </c>
      <c r="BX392" s="34">
        <v>1240</v>
      </c>
      <c r="BY392" s="34">
        <v>3000</v>
      </c>
      <c r="BZ392" s="39">
        <v>7</v>
      </c>
      <c r="FJ392" s="100"/>
      <c r="FK392" s="89"/>
      <c r="FL392" s="89">
        <v>1290</v>
      </c>
      <c r="FM392" s="89">
        <v>590000</v>
      </c>
      <c r="FN392" s="145">
        <f t="shared" si="61"/>
        <v>-588.55999999999995</v>
      </c>
      <c r="FO392" s="145">
        <f t="shared" si="62"/>
        <v>346402.87359999993</v>
      </c>
      <c r="FP392" s="89">
        <f t="shared" si="58"/>
        <v>134017.09999999998</v>
      </c>
      <c r="FQ392" s="89">
        <f t="shared" si="59"/>
        <v>17960583092.409992</v>
      </c>
      <c r="FR392" s="89">
        <f t="shared" si="60"/>
        <v>-78877104.375999972</v>
      </c>
      <c r="FS392" s="89"/>
      <c r="FT392" s="89"/>
      <c r="FU392" s="89"/>
      <c r="FV392" s="139"/>
      <c r="FW392" s="139"/>
      <c r="FX392" s="139"/>
      <c r="FY392" s="139"/>
      <c r="GA392" s="139"/>
      <c r="GB392" s="139"/>
    </row>
    <row r="393" spans="2:184">
      <c r="B393" s="26">
        <v>302000</v>
      </c>
      <c r="C393" s="6">
        <v>3</v>
      </c>
      <c r="D393" s="6">
        <v>2</v>
      </c>
      <c r="E393" s="6">
        <v>2140</v>
      </c>
      <c r="F393" s="6">
        <v>9492</v>
      </c>
      <c r="G393" s="27">
        <v>8</v>
      </c>
      <c r="I393" s="55">
        <v>596000</v>
      </c>
      <c r="J393" s="6">
        <v>4</v>
      </c>
      <c r="K393" s="6">
        <v>2</v>
      </c>
      <c r="L393" s="6">
        <v>2270</v>
      </c>
      <c r="M393" s="6">
        <v>10000</v>
      </c>
      <c r="N393" s="27">
        <v>8</v>
      </c>
      <c r="P393" s="26">
        <v>402000</v>
      </c>
      <c r="Q393" s="57">
        <v>4</v>
      </c>
      <c r="R393" s="6">
        <v>1</v>
      </c>
      <c r="S393" s="6">
        <v>1640</v>
      </c>
      <c r="T393" s="6">
        <v>10500</v>
      </c>
      <c r="U393" s="27">
        <v>7</v>
      </c>
      <c r="W393" s="38">
        <v>560000</v>
      </c>
      <c r="X393" s="34">
        <v>3</v>
      </c>
      <c r="Y393" s="59">
        <v>2</v>
      </c>
      <c r="Z393" s="34">
        <v>2060</v>
      </c>
      <c r="AA393" s="34">
        <v>31400</v>
      </c>
      <c r="AB393" s="39">
        <v>8</v>
      </c>
      <c r="AD393" s="38">
        <v>560000</v>
      </c>
      <c r="AE393" s="34">
        <v>4</v>
      </c>
      <c r="AF393" s="34">
        <v>2</v>
      </c>
      <c r="AG393" s="34">
        <v>2630</v>
      </c>
      <c r="AH393" s="34">
        <v>5710</v>
      </c>
      <c r="AI393" s="62">
        <v>8</v>
      </c>
      <c r="AK393" s="38">
        <v>730000</v>
      </c>
      <c r="AL393" s="34">
        <v>4</v>
      </c>
      <c r="AM393" s="34">
        <v>2</v>
      </c>
      <c r="AN393" s="59">
        <v>2190</v>
      </c>
      <c r="AO393" s="34">
        <v>9009</v>
      </c>
      <c r="AP393" s="39">
        <v>8</v>
      </c>
      <c r="AS393" s="38">
        <v>514000</v>
      </c>
      <c r="AT393" s="34">
        <v>3</v>
      </c>
      <c r="AU393" s="34">
        <v>1</v>
      </c>
      <c r="AV393" s="34">
        <v>1610</v>
      </c>
      <c r="AW393" s="59">
        <v>9964</v>
      </c>
      <c r="AX393" s="39">
        <v>7</v>
      </c>
      <c r="BN393" s="38">
        <v>375000</v>
      </c>
      <c r="BO393" s="34">
        <v>4</v>
      </c>
      <c r="BP393" s="59">
        <v>2</v>
      </c>
      <c r="BQ393" s="34">
        <v>2800</v>
      </c>
      <c r="BR393" s="34">
        <v>5000</v>
      </c>
      <c r="BS393" s="39">
        <v>9</v>
      </c>
      <c r="BU393" s="38">
        <v>375000</v>
      </c>
      <c r="BV393" s="34">
        <v>4</v>
      </c>
      <c r="BW393" s="59">
        <v>2</v>
      </c>
      <c r="BX393" s="34">
        <v>2800</v>
      </c>
      <c r="BY393" s="34">
        <v>5000</v>
      </c>
      <c r="BZ393" s="39">
        <v>9</v>
      </c>
      <c r="FJ393" s="100"/>
      <c r="FK393" s="89"/>
      <c r="FL393" s="89">
        <v>2270</v>
      </c>
      <c r="FM393" s="89">
        <v>596000</v>
      </c>
      <c r="FN393" s="145">
        <f t="shared" si="61"/>
        <v>391.44000000000005</v>
      </c>
      <c r="FO393" s="145">
        <f t="shared" si="62"/>
        <v>153225.27360000004</v>
      </c>
      <c r="FP393" s="89">
        <f t="shared" si="58"/>
        <v>140017.09999999998</v>
      </c>
      <c r="FQ393" s="89">
        <f t="shared" si="59"/>
        <v>19604788292.409992</v>
      </c>
      <c r="FR393" s="89">
        <f t="shared" si="60"/>
        <v>54808293.623999998</v>
      </c>
      <c r="FS393" s="89"/>
      <c r="FT393" s="89"/>
      <c r="FU393" s="89"/>
      <c r="FV393" s="139"/>
      <c r="FW393" s="139"/>
      <c r="FX393" s="139"/>
      <c r="FY393" s="139"/>
      <c r="GA393" s="139"/>
      <c r="GB393" s="139"/>
    </row>
    <row r="394" spans="2:184">
      <c r="B394" s="26">
        <v>350000</v>
      </c>
      <c r="C394" s="6">
        <v>4</v>
      </c>
      <c r="D394" s="6">
        <v>1</v>
      </c>
      <c r="E394" s="6">
        <v>1770</v>
      </c>
      <c r="F394" s="6">
        <v>7336</v>
      </c>
      <c r="G394" s="27">
        <v>8</v>
      </c>
      <c r="I394" s="55">
        <v>597500</v>
      </c>
      <c r="J394" s="6">
        <v>3</v>
      </c>
      <c r="K394" s="6">
        <v>2</v>
      </c>
      <c r="L394" s="6">
        <v>2150</v>
      </c>
      <c r="M394" s="6">
        <v>5400</v>
      </c>
      <c r="N394" s="27">
        <v>7</v>
      </c>
      <c r="P394" s="26">
        <v>402500</v>
      </c>
      <c r="Q394" s="57">
        <v>4</v>
      </c>
      <c r="R394" s="6">
        <v>1</v>
      </c>
      <c r="S394" s="6">
        <v>1270</v>
      </c>
      <c r="T394" s="6">
        <v>3630</v>
      </c>
      <c r="U394" s="27">
        <v>7</v>
      </c>
      <c r="W394" s="38">
        <v>560000</v>
      </c>
      <c r="X394" s="34">
        <v>3</v>
      </c>
      <c r="Y394" s="59">
        <v>2</v>
      </c>
      <c r="Z394" s="34">
        <v>1300</v>
      </c>
      <c r="AA394" s="34">
        <v>6000</v>
      </c>
      <c r="AB394" s="39">
        <v>7</v>
      </c>
      <c r="AD394" s="38">
        <v>563950</v>
      </c>
      <c r="AE394" s="34">
        <v>4</v>
      </c>
      <c r="AF394" s="34">
        <v>2</v>
      </c>
      <c r="AG394" s="34">
        <v>3050</v>
      </c>
      <c r="AH394" s="34">
        <v>4750</v>
      </c>
      <c r="AI394" s="62">
        <v>8</v>
      </c>
      <c r="AK394" s="38">
        <v>503000</v>
      </c>
      <c r="AL394" s="34">
        <v>3</v>
      </c>
      <c r="AM394" s="34">
        <v>2</v>
      </c>
      <c r="AN394" s="59">
        <v>2190</v>
      </c>
      <c r="AO394" s="34">
        <v>4882</v>
      </c>
      <c r="AP394" s="39">
        <v>9</v>
      </c>
      <c r="AS394" s="38">
        <v>180000</v>
      </c>
      <c r="AT394" s="34">
        <v>2</v>
      </c>
      <c r="AU394" s="34">
        <v>1</v>
      </c>
      <c r="AV394" s="34">
        <v>770</v>
      </c>
      <c r="AW394" s="59">
        <v>10000</v>
      </c>
      <c r="AX394" s="39">
        <v>6</v>
      </c>
      <c r="BN394" s="38">
        <v>376000</v>
      </c>
      <c r="BO394" s="34">
        <v>3</v>
      </c>
      <c r="BP394" s="59">
        <v>2</v>
      </c>
      <c r="BQ394" s="34">
        <v>1540</v>
      </c>
      <c r="BR394" s="34">
        <v>1827</v>
      </c>
      <c r="BS394" s="39">
        <v>8</v>
      </c>
      <c r="BU394" s="38">
        <v>376000</v>
      </c>
      <c r="BV394" s="34">
        <v>3</v>
      </c>
      <c r="BW394" s="59">
        <v>2</v>
      </c>
      <c r="BX394" s="34">
        <v>1540</v>
      </c>
      <c r="BY394" s="34">
        <v>1827</v>
      </c>
      <c r="BZ394" s="39">
        <v>8</v>
      </c>
      <c r="FJ394" s="100"/>
      <c r="FK394" s="89"/>
      <c r="FL394" s="89">
        <v>2150</v>
      </c>
      <c r="FM394" s="89">
        <v>597500</v>
      </c>
      <c r="FN394" s="145">
        <f t="shared" si="61"/>
        <v>271.44000000000005</v>
      </c>
      <c r="FO394" s="145">
        <f t="shared" si="62"/>
        <v>73679.673600000024</v>
      </c>
      <c r="FP394" s="89">
        <f t="shared" si="58"/>
        <v>141517.09999999998</v>
      </c>
      <c r="FQ394" s="89">
        <f t="shared" si="59"/>
        <v>20027089592.409992</v>
      </c>
      <c r="FR394" s="89">
        <f t="shared" si="60"/>
        <v>38413401.623999998</v>
      </c>
      <c r="FS394" s="89"/>
      <c r="FT394" s="89"/>
      <c r="FU394" s="89"/>
      <c r="FV394" s="139"/>
      <c r="FW394" s="139"/>
      <c r="FX394" s="139"/>
      <c r="FY394" s="139"/>
      <c r="GA394" s="139"/>
      <c r="GB394" s="139"/>
    </row>
    <row r="395" spans="2:184">
      <c r="B395" s="26">
        <v>303000</v>
      </c>
      <c r="C395" s="6">
        <v>4</v>
      </c>
      <c r="D395" s="6">
        <v>1</v>
      </c>
      <c r="E395" s="6">
        <v>2300</v>
      </c>
      <c r="F395" s="6">
        <v>9583</v>
      </c>
      <c r="G395" s="27">
        <v>6</v>
      </c>
      <c r="I395" s="55">
        <v>599000</v>
      </c>
      <c r="J395" s="6">
        <v>3</v>
      </c>
      <c r="K395" s="6">
        <v>2</v>
      </c>
      <c r="L395" s="6">
        <v>1960</v>
      </c>
      <c r="M395" s="6">
        <v>2500</v>
      </c>
      <c r="N395" s="27">
        <v>7</v>
      </c>
      <c r="P395" s="26">
        <v>414250</v>
      </c>
      <c r="Q395" s="57">
        <v>4</v>
      </c>
      <c r="R395" s="6">
        <v>1</v>
      </c>
      <c r="S395" s="6">
        <v>1640</v>
      </c>
      <c r="T395" s="6">
        <v>13566</v>
      </c>
      <c r="U395" s="27">
        <v>7</v>
      </c>
      <c r="W395" s="38">
        <v>560000</v>
      </c>
      <c r="X395" s="34">
        <v>4</v>
      </c>
      <c r="Y395" s="59">
        <v>2</v>
      </c>
      <c r="Z395" s="34">
        <v>2630</v>
      </c>
      <c r="AA395" s="34">
        <v>5710</v>
      </c>
      <c r="AB395" s="39">
        <v>8</v>
      </c>
      <c r="AD395" s="38">
        <v>564500</v>
      </c>
      <c r="AE395" s="34">
        <v>4</v>
      </c>
      <c r="AF395" s="34">
        <v>2</v>
      </c>
      <c r="AG395" s="34">
        <v>3100</v>
      </c>
      <c r="AH395" s="34">
        <v>14568</v>
      </c>
      <c r="AI395" s="62">
        <v>8</v>
      </c>
      <c r="AK395" s="38">
        <v>450000</v>
      </c>
      <c r="AL395" s="34">
        <v>4</v>
      </c>
      <c r="AM395" s="34">
        <v>3</v>
      </c>
      <c r="AN395" s="59">
        <v>2200</v>
      </c>
      <c r="AO395" s="34">
        <v>4466</v>
      </c>
      <c r="AP395" s="39">
        <v>7</v>
      </c>
      <c r="AS395" s="38">
        <v>596000</v>
      </c>
      <c r="AT395" s="34">
        <v>4</v>
      </c>
      <c r="AU395" s="34">
        <v>2</v>
      </c>
      <c r="AV395" s="34">
        <v>2270</v>
      </c>
      <c r="AW395" s="59">
        <v>10000</v>
      </c>
      <c r="AX395" s="39">
        <v>8</v>
      </c>
      <c r="BN395" s="38">
        <v>379260</v>
      </c>
      <c r="BO395" s="34">
        <v>3</v>
      </c>
      <c r="BP395" s="59">
        <v>2</v>
      </c>
      <c r="BQ395" s="34">
        <v>1730</v>
      </c>
      <c r="BR395" s="34">
        <v>7202</v>
      </c>
      <c r="BS395" s="39">
        <v>7</v>
      </c>
      <c r="BU395" s="38">
        <v>379260</v>
      </c>
      <c r="BV395" s="34">
        <v>3</v>
      </c>
      <c r="BW395" s="59">
        <v>2</v>
      </c>
      <c r="BX395" s="34">
        <v>1730</v>
      </c>
      <c r="BY395" s="34">
        <v>7202</v>
      </c>
      <c r="BZ395" s="39">
        <v>7</v>
      </c>
      <c r="FJ395" s="100"/>
      <c r="FK395" s="89"/>
      <c r="FL395" s="89">
        <v>1960</v>
      </c>
      <c r="FM395" s="89">
        <v>599000</v>
      </c>
      <c r="FN395" s="145">
        <f t="shared" si="61"/>
        <v>81.440000000000055</v>
      </c>
      <c r="FO395" s="145">
        <f t="shared" si="62"/>
        <v>6632.4736000000084</v>
      </c>
      <c r="FP395" s="89">
        <f t="shared" si="58"/>
        <v>143017.09999999998</v>
      </c>
      <c r="FQ395" s="89">
        <f t="shared" si="59"/>
        <v>20453890892.409992</v>
      </c>
      <c r="FR395" s="89">
        <f t="shared" si="60"/>
        <v>11647312.624000005</v>
      </c>
      <c r="FS395" s="89"/>
      <c r="FT395" s="89"/>
      <c r="FU395" s="89"/>
      <c r="FV395" s="139"/>
      <c r="FW395" s="139"/>
      <c r="FX395" s="139"/>
      <c r="FY395" s="139"/>
      <c r="GA395" s="139"/>
      <c r="GB395" s="139"/>
    </row>
    <row r="396" spans="2:184">
      <c r="B396" s="26">
        <v>838000</v>
      </c>
      <c r="C396" s="6">
        <v>4</v>
      </c>
      <c r="D396" s="6">
        <v>2</v>
      </c>
      <c r="E396" s="6">
        <v>3310</v>
      </c>
      <c r="F396" s="6">
        <v>42998</v>
      </c>
      <c r="G396" s="27">
        <v>9</v>
      </c>
      <c r="I396" s="55">
        <v>599000</v>
      </c>
      <c r="J396" s="6">
        <v>4</v>
      </c>
      <c r="K396" s="6">
        <v>2</v>
      </c>
      <c r="L396" s="6">
        <v>2120</v>
      </c>
      <c r="M396" s="6">
        <v>3640</v>
      </c>
      <c r="N396" s="27">
        <v>8</v>
      </c>
      <c r="P396" s="26">
        <v>419000</v>
      </c>
      <c r="Q396" s="57">
        <v>4</v>
      </c>
      <c r="R396" s="6">
        <v>1</v>
      </c>
      <c r="S396" s="6">
        <v>2150</v>
      </c>
      <c r="T396" s="6">
        <v>23568</v>
      </c>
      <c r="U396" s="27">
        <v>7</v>
      </c>
      <c r="W396" s="38">
        <v>563950</v>
      </c>
      <c r="X396" s="34">
        <v>4</v>
      </c>
      <c r="Y396" s="59">
        <v>2</v>
      </c>
      <c r="Z396" s="34">
        <v>3050</v>
      </c>
      <c r="AA396" s="34">
        <v>4750</v>
      </c>
      <c r="AB396" s="39">
        <v>8</v>
      </c>
      <c r="AD396" s="38">
        <v>567500</v>
      </c>
      <c r="AE396" s="34">
        <v>3</v>
      </c>
      <c r="AF396" s="34">
        <v>1</v>
      </c>
      <c r="AG396" s="34">
        <v>2570</v>
      </c>
      <c r="AH396" s="34">
        <v>14033</v>
      </c>
      <c r="AI396" s="62">
        <v>8</v>
      </c>
      <c r="AK396" s="38">
        <v>780000</v>
      </c>
      <c r="AL396" s="34">
        <v>3</v>
      </c>
      <c r="AM396" s="34">
        <v>2</v>
      </c>
      <c r="AN396" s="59">
        <v>2206</v>
      </c>
      <c r="AO396" s="34">
        <v>82031</v>
      </c>
      <c r="AP396" s="39">
        <v>6</v>
      </c>
      <c r="AS396" s="38">
        <v>689000</v>
      </c>
      <c r="AT396" s="34">
        <v>4</v>
      </c>
      <c r="AU396" s="34">
        <v>2</v>
      </c>
      <c r="AV396" s="34">
        <v>3250</v>
      </c>
      <c r="AW396" s="59">
        <v>10000</v>
      </c>
      <c r="AX396" s="39">
        <v>9</v>
      </c>
      <c r="BN396" s="38">
        <v>379500</v>
      </c>
      <c r="BO396" s="34">
        <v>3</v>
      </c>
      <c r="BP396" s="59">
        <v>2</v>
      </c>
      <c r="BQ396" s="34">
        <v>2070</v>
      </c>
      <c r="BR396" s="34">
        <v>14196</v>
      </c>
      <c r="BS396" s="39">
        <v>7</v>
      </c>
      <c r="BU396" s="38">
        <v>379500</v>
      </c>
      <c r="BV396" s="34">
        <v>3</v>
      </c>
      <c r="BW396" s="59">
        <v>2</v>
      </c>
      <c r="BX396" s="34">
        <v>2070</v>
      </c>
      <c r="BY396" s="34">
        <v>14196</v>
      </c>
      <c r="BZ396" s="39">
        <v>7</v>
      </c>
      <c r="FJ396" s="100"/>
      <c r="FK396" s="89"/>
      <c r="FL396" s="89">
        <v>2120</v>
      </c>
      <c r="FM396" s="89">
        <v>599000</v>
      </c>
      <c r="FN396" s="145">
        <f t="shared" si="61"/>
        <v>241.44000000000005</v>
      </c>
      <c r="FO396" s="145">
        <f t="shared" si="62"/>
        <v>58293.27360000003</v>
      </c>
      <c r="FP396" s="89">
        <f t="shared" si="58"/>
        <v>143017.09999999998</v>
      </c>
      <c r="FQ396" s="89">
        <f t="shared" si="59"/>
        <v>20453890892.409992</v>
      </c>
      <c r="FR396" s="89">
        <f t="shared" si="60"/>
        <v>34530048.624000005</v>
      </c>
      <c r="FS396" s="89"/>
      <c r="FT396" s="89"/>
      <c r="FU396" s="89"/>
      <c r="FV396" s="139"/>
      <c r="FW396" s="139"/>
      <c r="FX396" s="139"/>
      <c r="FY396" s="139"/>
      <c r="GA396" s="139"/>
      <c r="GB396" s="139"/>
    </row>
    <row r="397" spans="2:184">
      <c r="B397" s="26">
        <v>350000</v>
      </c>
      <c r="C397" s="6">
        <v>3</v>
      </c>
      <c r="D397" s="6">
        <v>1</v>
      </c>
      <c r="E397" s="6">
        <v>1860</v>
      </c>
      <c r="F397" s="6">
        <v>17640</v>
      </c>
      <c r="G397" s="27">
        <v>7</v>
      </c>
      <c r="I397" s="55">
        <v>600000</v>
      </c>
      <c r="J397" s="6">
        <v>2</v>
      </c>
      <c r="K397" s="6">
        <v>1</v>
      </c>
      <c r="L397" s="6">
        <v>1410</v>
      </c>
      <c r="M397" s="6">
        <v>4500</v>
      </c>
      <c r="N397" s="27">
        <v>7</v>
      </c>
      <c r="P397" s="26">
        <v>423000</v>
      </c>
      <c r="Q397" s="57">
        <v>4</v>
      </c>
      <c r="R397" s="6">
        <v>2</v>
      </c>
      <c r="S397" s="6">
        <v>2320</v>
      </c>
      <c r="T397" s="6">
        <v>4254</v>
      </c>
      <c r="U397" s="27">
        <v>8</v>
      </c>
      <c r="W397" s="38">
        <v>564500</v>
      </c>
      <c r="X397" s="34">
        <v>4</v>
      </c>
      <c r="Y397" s="59">
        <v>2</v>
      </c>
      <c r="Z397" s="34">
        <v>3100</v>
      </c>
      <c r="AA397" s="34">
        <v>14568</v>
      </c>
      <c r="AB397" s="39">
        <v>8</v>
      </c>
      <c r="AD397" s="38">
        <v>569950</v>
      </c>
      <c r="AE397" s="34">
        <v>4</v>
      </c>
      <c r="AF397" s="34">
        <v>3</v>
      </c>
      <c r="AG397" s="34">
        <v>2700</v>
      </c>
      <c r="AH397" s="34">
        <v>443440</v>
      </c>
      <c r="AI397" s="62">
        <v>8</v>
      </c>
      <c r="AK397" s="38">
        <v>620000</v>
      </c>
      <c r="AL397" s="34">
        <v>4</v>
      </c>
      <c r="AM397" s="34">
        <v>2</v>
      </c>
      <c r="AN397" s="59">
        <v>2210</v>
      </c>
      <c r="AO397" s="34">
        <v>8101</v>
      </c>
      <c r="AP397" s="39">
        <v>9</v>
      </c>
      <c r="AS397" s="38">
        <v>423000</v>
      </c>
      <c r="AT397" s="34">
        <v>3</v>
      </c>
      <c r="AU397" s="34">
        <v>1</v>
      </c>
      <c r="AV397" s="34">
        <v>1100</v>
      </c>
      <c r="AW397" s="59">
        <v>10005</v>
      </c>
      <c r="AX397" s="39">
        <v>7</v>
      </c>
      <c r="BN397" s="38">
        <v>379500</v>
      </c>
      <c r="BO397" s="34">
        <v>4</v>
      </c>
      <c r="BP397" s="59">
        <v>2</v>
      </c>
      <c r="BQ397" s="34">
        <v>2120</v>
      </c>
      <c r="BR397" s="34">
        <v>53578</v>
      </c>
      <c r="BS397" s="39">
        <v>7</v>
      </c>
      <c r="BU397" s="38">
        <v>379500</v>
      </c>
      <c r="BV397" s="34">
        <v>4</v>
      </c>
      <c r="BW397" s="59">
        <v>2</v>
      </c>
      <c r="BX397" s="34">
        <v>2120</v>
      </c>
      <c r="BY397" s="34">
        <v>53578</v>
      </c>
      <c r="BZ397" s="39">
        <v>7</v>
      </c>
      <c r="FJ397" s="100"/>
      <c r="FK397" s="89"/>
      <c r="FL397" s="89">
        <v>1410</v>
      </c>
      <c r="FM397" s="89">
        <v>600000</v>
      </c>
      <c r="FN397" s="145">
        <f t="shared" si="61"/>
        <v>-468.55999999999995</v>
      </c>
      <c r="FO397" s="145">
        <f t="shared" si="62"/>
        <v>219548.47359999994</v>
      </c>
      <c r="FP397" s="89">
        <f t="shared" si="58"/>
        <v>144017.09999999998</v>
      </c>
      <c r="FQ397" s="89">
        <f t="shared" si="59"/>
        <v>20740925092.409992</v>
      </c>
      <c r="FR397" s="89">
        <f t="shared" si="60"/>
        <v>-67480652.375999987</v>
      </c>
      <c r="FS397" s="89"/>
      <c r="FT397" s="89"/>
      <c r="FU397" s="89"/>
      <c r="FV397" s="139"/>
      <c r="FW397" s="139"/>
      <c r="FX397" s="139"/>
      <c r="FY397" s="139"/>
      <c r="GA397" s="139"/>
      <c r="GB397" s="139"/>
    </row>
    <row r="398" spans="2:184">
      <c r="B398" s="26">
        <v>322000</v>
      </c>
      <c r="C398" s="6">
        <v>3</v>
      </c>
      <c r="D398" s="6">
        <v>1</v>
      </c>
      <c r="E398" s="6">
        <v>1380</v>
      </c>
      <c r="F398" s="6">
        <v>5864</v>
      </c>
      <c r="G398" s="27">
        <v>7</v>
      </c>
      <c r="I398" s="55">
        <v>600000</v>
      </c>
      <c r="J398" s="6">
        <v>2</v>
      </c>
      <c r="K398" s="6">
        <v>1</v>
      </c>
      <c r="L398" s="6">
        <v>1290</v>
      </c>
      <c r="M398" s="6">
        <v>4636</v>
      </c>
      <c r="N398" s="27">
        <v>7</v>
      </c>
      <c r="P398" s="26">
        <v>425000</v>
      </c>
      <c r="Q398" s="57">
        <v>4</v>
      </c>
      <c r="R398" s="6">
        <v>2</v>
      </c>
      <c r="S398" s="6">
        <v>2270</v>
      </c>
      <c r="T398" s="6">
        <v>4400</v>
      </c>
      <c r="U398" s="27">
        <v>7</v>
      </c>
      <c r="W398" s="38">
        <v>565000</v>
      </c>
      <c r="X398" s="34">
        <v>3</v>
      </c>
      <c r="Y398" s="59">
        <v>2</v>
      </c>
      <c r="Z398" s="34">
        <v>2030</v>
      </c>
      <c r="AA398" s="34">
        <v>217805</v>
      </c>
      <c r="AB398" s="39">
        <v>9</v>
      </c>
      <c r="AD398" s="38">
        <v>572000</v>
      </c>
      <c r="AE398" s="34">
        <v>3</v>
      </c>
      <c r="AF398" s="34">
        <v>2</v>
      </c>
      <c r="AG398" s="34">
        <v>1830</v>
      </c>
      <c r="AH398" s="34">
        <v>7897</v>
      </c>
      <c r="AI398" s="62">
        <v>8</v>
      </c>
      <c r="AK398" s="38">
        <v>195000</v>
      </c>
      <c r="AL398" s="34">
        <v>4</v>
      </c>
      <c r="AM398" s="34">
        <v>2</v>
      </c>
      <c r="AN398" s="59">
        <v>2223</v>
      </c>
      <c r="AO398" s="34">
        <v>5780</v>
      </c>
      <c r="AP398" s="39">
        <v>8</v>
      </c>
      <c r="AS398" s="38">
        <v>450000</v>
      </c>
      <c r="AT398" s="34">
        <v>3</v>
      </c>
      <c r="AU398" s="34">
        <v>2</v>
      </c>
      <c r="AV398" s="34">
        <v>1760</v>
      </c>
      <c r="AW398" s="59">
        <v>10013</v>
      </c>
      <c r="AX398" s="39">
        <v>8</v>
      </c>
      <c r="BN398" s="38">
        <v>379900</v>
      </c>
      <c r="BO398" s="34">
        <v>3</v>
      </c>
      <c r="BP398" s="59">
        <v>2</v>
      </c>
      <c r="BQ398" s="34">
        <v>1800</v>
      </c>
      <c r="BR398" s="34">
        <v>2791</v>
      </c>
      <c r="BS398" s="39">
        <v>8</v>
      </c>
      <c r="BU398" s="38">
        <v>379900</v>
      </c>
      <c r="BV398" s="34">
        <v>3</v>
      </c>
      <c r="BW398" s="59">
        <v>2</v>
      </c>
      <c r="BX398" s="34">
        <v>1800</v>
      </c>
      <c r="BY398" s="34">
        <v>2791</v>
      </c>
      <c r="BZ398" s="39">
        <v>8</v>
      </c>
      <c r="FJ398" s="100"/>
      <c r="FK398" s="89"/>
      <c r="FL398" s="89">
        <v>1290</v>
      </c>
      <c r="FM398" s="89">
        <v>600000</v>
      </c>
      <c r="FN398" s="145">
        <f t="shared" si="61"/>
        <v>-588.55999999999995</v>
      </c>
      <c r="FO398" s="145">
        <f t="shared" si="62"/>
        <v>346402.87359999993</v>
      </c>
      <c r="FP398" s="89">
        <f t="shared" si="58"/>
        <v>144017.09999999998</v>
      </c>
      <c r="FQ398" s="89">
        <f t="shared" si="59"/>
        <v>20740925092.409992</v>
      </c>
      <c r="FR398" s="89">
        <f t="shared" si="60"/>
        <v>-84762704.375999972</v>
      </c>
      <c r="FS398" s="89"/>
      <c r="FT398" s="89"/>
      <c r="FU398" s="89"/>
      <c r="FV398" s="139"/>
      <c r="FW398" s="139"/>
      <c r="FX398" s="139"/>
      <c r="FY398" s="139"/>
      <c r="GA398" s="139"/>
      <c r="GB398" s="139"/>
    </row>
    <row r="399" spans="2:184">
      <c r="B399" s="26">
        <v>503000</v>
      </c>
      <c r="C399" s="6">
        <v>3</v>
      </c>
      <c r="D399" s="6">
        <v>1</v>
      </c>
      <c r="E399" s="6">
        <v>2070</v>
      </c>
      <c r="F399" s="6">
        <v>9827</v>
      </c>
      <c r="G399" s="27">
        <v>7</v>
      </c>
      <c r="I399" s="55">
        <v>600000</v>
      </c>
      <c r="J399" s="6">
        <v>3</v>
      </c>
      <c r="K399" s="6">
        <v>3</v>
      </c>
      <c r="L399" s="6">
        <v>1520</v>
      </c>
      <c r="M399" s="6">
        <v>1800</v>
      </c>
      <c r="N399" s="27">
        <v>7</v>
      </c>
      <c r="P399" s="26">
        <v>425000</v>
      </c>
      <c r="Q399" s="57">
        <v>4</v>
      </c>
      <c r="R399" s="6">
        <v>1</v>
      </c>
      <c r="S399" s="6">
        <v>1730</v>
      </c>
      <c r="T399" s="6">
        <v>11890</v>
      </c>
      <c r="U399" s="27">
        <v>7</v>
      </c>
      <c r="W399" s="38">
        <v>570000</v>
      </c>
      <c r="X399" s="34">
        <v>4</v>
      </c>
      <c r="Y399" s="59">
        <v>2</v>
      </c>
      <c r="Z399" s="34">
        <v>3420</v>
      </c>
      <c r="AA399" s="34">
        <v>115434</v>
      </c>
      <c r="AB399" s="39">
        <v>9</v>
      </c>
      <c r="AD399" s="38">
        <v>580000</v>
      </c>
      <c r="AE399" s="34">
        <v>3</v>
      </c>
      <c r="AF399" s="34">
        <v>2</v>
      </c>
      <c r="AG399" s="34">
        <v>1640</v>
      </c>
      <c r="AH399" s="34">
        <v>8625</v>
      </c>
      <c r="AI399" s="62">
        <v>8</v>
      </c>
      <c r="AK399" s="38">
        <v>337000</v>
      </c>
      <c r="AL399" s="34">
        <v>3</v>
      </c>
      <c r="AM399" s="34">
        <v>2</v>
      </c>
      <c r="AN399" s="59">
        <v>2235</v>
      </c>
      <c r="AO399" s="34">
        <v>43560</v>
      </c>
      <c r="AP399" s="39">
        <v>7</v>
      </c>
      <c r="AS399" s="38">
        <v>672000</v>
      </c>
      <c r="AT399" s="34">
        <v>4</v>
      </c>
      <c r="AU399" s="34">
        <v>2</v>
      </c>
      <c r="AV399" s="34">
        <v>2440</v>
      </c>
      <c r="AW399" s="59">
        <v>10049</v>
      </c>
      <c r="AX399" s="39">
        <v>9</v>
      </c>
      <c r="BN399" s="38">
        <v>379950</v>
      </c>
      <c r="BO399" s="34">
        <v>4</v>
      </c>
      <c r="BP399" s="59">
        <v>2</v>
      </c>
      <c r="BQ399" s="34">
        <v>2580</v>
      </c>
      <c r="BR399" s="34">
        <v>4818</v>
      </c>
      <c r="BS399" s="39">
        <v>8</v>
      </c>
      <c r="BU399" s="38">
        <v>379950</v>
      </c>
      <c r="BV399" s="34">
        <v>4</v>
      </c>
      <c r="BW399" s="59">
        <v>2</v>
      </c>
      <c r="BX399" s="34">
        <v>2580</v>
      </c>
      <c r="BY399" s="34">
        <v>4818</v>
      </c>
      <c r="BZ399" s="39">
        <v>8</v>
      </c>
      <c r="FJ399" s="100"/>
      <c r="FK399" s="89"/>
      <c r="FL399" s="89">
        <v>1520</v>
      </c>
      <c r="FM399" s="89">
        <v>600000</v>
      </c>
      <c r="FN399" s="145">
        <f t="shared" si="61"/>
        <v>-358.55999999999995</v>
      </c>
      <c r="FO399" s="145">
        <f t="shared" si="62"/>
        <v>128565.27359999996</v>
      </c>
      <c r="FP399" s="89">
        <f t="shared" si="58"/>
        <v>144017.09999999998</v>
      </c>
      <c r="FQ399" s="89">
        <f t="shared" si="59"/>
        <v>20740925092.409992</v>
      </c>
      <c r="FR399" s="89">
        <f t="shared" si="60"/>
        <v>-51638771.375999987</v>
      </c>
      <c r="FS399" s="89"/>
      <c r="FT399" s="89"/>
      <c r="FU399" s="89"/>
      <c r="FV399" s="139"/>
      <c r="FW399" s="139"/>
      <c r="FX399" s="139"/>
      <c r="FY399" s="139"/>
      <c r="GA399" s="139"/>
      <c r="GB399" s="139"/>
    </row>
    <row r="400" spans="2:184">
      <c r="B400" s="26">
        <v>268500</v>
      </c>
      <c r="C400" s="6">
        <v>4</v>
      </c>
      <c r="D400" s="6">
        <v>2</v>
      </c>
      <c r="E400" s="6">
        <v>2100</v>
      </c>
      <c r="F400" s="6">
        <v>4237</v>
      </c>
      <c r="G400" s="27">
        <v>8</v>
      </c>
      <c r="I400" s="55">
        <v>600000</v>
      </c>
      <c r="J400" s="6">
        <v>3</v>
      </c>
      <c r="K400" s="6">
        <v>2</v>
      </c>
      <c r="L400" s="6">
        <v>2540</v>
      </c>
      <c r="M400" s="6">
        <v>237402</v>
      </c>
      <c r="N400" s="27">
        <v>9</v>
      </c>
      <c r="P400" s="26">
        <v>425000</v>
      </c>
      <c r="Q400" s="57">
        <v>4</v>
      </c>
      <c r="R400" s="6">
        <v>1</v>
      </c>
      <c r="S400" s="6">
        <v>1600</v>
      </c>
      <c r="T400" s="6">
        <v>6180</v>
      </c>
      <c r="U400" s="27">
        <v>6</v>
      </c>
      <c r="W400" s="38">
        <v>572000</v>
      </c>
      <c r="X400" s="34">
        <v>3</v>
      </c>
      <c r="Y400" s="59">
        <v>2</v>
      </c>
      <c r="Z400" s="34">
        <v>1830</v>
      </c>
      <c r="AA400" s="34">
        <v>7897</v>
      </c>
      <c r="AB400" s="39">
        <v>8</v>
      </c>
      <c r="AD400" s="38">
        <v>580000</v>
      </c>
      <c r="AE400" s="34">
        <v>4</v>
      </c>
      <c r="AF400" s="34">
        <v>2</v>
      </c>
      <c r="AG400" s="34">
        <v>3250</v>
      </c>
      <c r="AH400" s="34">
        <v>5000</v>
      </c>
      <c r="AI400" s="62">
        <v>8</v>
      </c>
      <c r="AK400" s="38">
        <v>530000</v>
      </c>
      <c r="AL400" s="34">
        <v>4</v>
      </c>
      <c r="AM400" s="34">
        <v>3</v>
      </c>
      <c r="AN400" s="59">
        <v>2240</v>
      </c>
      <c r="AO400" s="34">
        <v>5580</v>
      </c>
      <c r="AP400" s="39">
        <v>7</v>
      </c>
      <c r="AS400" s="38">
        <v>279000</v>
      </c>
      <c r="AT400" s="34">
        <v>4</v>
      </c>
      <c r="AU400" s="34">
        <v>2</v>
      </c>
      <c r="AV400" s="34">
        <v>1980</v>
      </c>
      <c r="AW400" s="59">
        <v>10051</v>
      </c>
      <c r="AX400" s="39">
        <v>7</v>
      </c>
      <c r="BN400" s="38">
        <v>380000</v>
      </c>
      <c r="BO400" s="34">
        <v>4</v>
      </c>
      <c r="BP400" s="59">
        <v>2</v>
      </c>
      <c r="BQ400" s="34">
        <v>2300</v>
      </c>
      <c r="BR400" s="34">
        <v>7707</v>
      </c>
      <c r="BS400" s="39">
        <v>8</v>
      </c>
      <c r="BU400" s="38">
        <v>380000</v>
      </c>
      <c r="BV400" s="34">
        <v>4</v>
      </c>
      <c r="BW400" s="59">
        <v>2</v>
      </c>
      <c r="BX400" s="34">
        <v>2300</v>
      </c>
      <c r="BY400" s="34">
        <v>7707</v>
      </c>
      <c r="BZ400" s="39">
        <v>8</v>
      </c>
      <c r="FJ400" s="100"/>
      <c r="FK400" s="89"/>
      <c r="FL400" s="89">
        <v>2540</v>
      </c>
      <c r="FM400" s="89">
        <v>600000</v>
      </c>
      <c r="FN400" s="145">
        <f t="shared" si="61"/>
        <v>661.44</v>
      </c>
      <c r="FO400" s="145">
        <f t="shared" si="62"/>
        <v>437502.87360000005</v>
      </c>
      <c r="FP400" s="89">
        <f t="shared" si="58"/>
        <v>144017.09999999998</v>
      </c>
      <c r="FQ400" s="89">
        <f t="shared" si="59"/>
        <v>20740925092.409992</v>
      </c>
      <c r="FR400" s="89">
        <f t="shared" si="60"/>
        <v>95258670.623999998</v>
      </c>
      <c r="FS400" s="89"/>
      <c r="FT400" s="89"/>
      <c r="FU400" s="89"/>
      <c r="FV400" s="139"/>
      <c r="FW400" s="139"/>
      <c r="FX400" s="139"/>
      <c r="FY400" s="139"/>
      <c r="GA400" s="139"/>
      <c r="GB400" s="139"/>
    </row>
    <row r="401" spans="2:184">
      <c r="B401" s="26">
        <v>450500</v>
      </c>
      <c r="C401" s="6">
        <v>2</v>
      </c>
      <c r="D401" s="6">
        <v>1</v>
      </c>
      <c r="E401" s="6">
        <v>1330</v>
      </c>
      <c r="F401" s="6">
        <v>3698</v>
      </c>
      <c r="G401" s="27">
        <v>7</v>
      </c>
      <c r="I401" s="55">
        <v>610000</v>
      </c>
      <c r="J401" s="6">
        <v>4</v>
      </c>
      <c r="K401" s="6">
        <v>3</v>
      </c>
      <c r="L401" s="6">
        <v>2910</v>
      </c>
      <c r="M401" s="6">
        <v>5260</v>
      </c>
      <c r="N401" s="27">
        <v>9</v>
      </c>
      <c r="P401" s="26">
        <v>425000</v>
      </c>
      <c r="Q401" s="57">
        <v>4</v>
      </c>
      <c r="R401" s="6">
        <v>2</v>
      </c>
      <c r="S401" s="6">
        <v>1900</v>
      </c>
      <c r="T401" s="6">
        <v>2766</v>
      </c>
      <c r="U401" s="27">
        <v>8</v>
      </c>
      <c r="W401" s="38">
        <v>575000</v>
      </c>
      <c r="X401" s="34">
        <v>3</v>
      </c>
      <c r="Y401" s="59">
        <v>2</v>
      </c>
      <c r="Z401" s="34">
        <v>3800</v>
      </c>
      <c r="AA401" s="34">
        <v>33825</v>
      </c>
      <c r="AB401" s="39">
        <v>10</v>
      </c>
      <c r="AD401" s="38">
        <v>585000</v>
      </c>
      <c r="AE401" s="34">
        <v>3</v>
      </c>
      <c r="AF401" s="34">
        <v>1</v>
      </c>
      <c r="AG401" s="34">
        <v>1850</v>
      </c>
      <c r="AH401" s="34">
        <v>7735</v>
      </c>
      <c r="AI401" s="62">
        <v>8</v>
      </c>
      <c r="AK401" s="38">
        <v>325000</v>
      </c>
      <c r="AL401" s="34">
        <v>4</v>
      </c>
      <c r="AM401" s="34">
        <v>2</v>
      </c>
      <c r="AN401" s="59">
        <v>2240</v>
      </c>
      <c r="AO401" s="34">
        <v>5105</v>
      </c>
      <c r="AP401" s="39">
        <v>8</v>
      </c>
      <c r="AS401" s="38">
        <v>670000</v>
      </c>
      <c r="AT401" s="34">
        <v>3</v>
      </c>
      <c r="AU401" s="34">
        <v>2</v>
      </c>
      <c r="AV401" s="34">
        <v>2570</v>
      </c>
      <c r="AW401" s="59">
        <v>10078</v>
      </c>
      <c r="AX401" s="39">
        <v>8</v>
      </c>
      <c r="BN401" s="38">
        <v>382000</v>
      </c>
      <c r="BO401" s="34">
        <v>2</v>
      </c>
      <c r="BP401" s="59">
        <v>2</v>
      </c>
      <c r="BQ401" s="34">
        <v>1650</v>
      </c>
      <c r="BR401" s="34">
        <v>2710</v>
      </c>
      <c r="BS401" s="39">
        <v>8</v>
      </c>
      <c r="BU401" s="38">
        <v>382000</v>
      </c>
      <c r="BV401" s="34">
        <v>2</v>
      </c>
      <c r="BW401" s="59">
        <v>2</v>
      </c>
      <c r="BX401" s="34">
        <v>1650</v>
      </c>
      <c r="BY401" s="34">
        <v>2710</v>
      </c>
      <c r="BZ401" s="39">
        <v>8</v>
      </c>
      <c r="FJ401" s="100"/>
      <c r="FK401" s="89"/>
      <c r="FL401" s="89">
        <v>2910</v>
      </c>
      <c r="FM401" s="89">
        <v>610000</v>
      </c>
      <c r="FN401" s="145">
        <f t="shared" si="61"/>
        <v>1031.44</v>
      </c>
      <c r="FO401" s="145">
        <f t="shared" si="62"/>
        <v>1063868.4736000001</v>
      </c>
      <c r="FP401" s="89">
        <f t="shared" si="58"/>
        <v>154017.09999999998</v>
      </c>
      <c r="FQ401" s="89">
        <f t="shared" si="59"/>
        <v>23721267092.409992</v>
      </c>
      <c r="FR401" s="89">
        <f t="shared" si="60"/>
        <v>158859397.62399998</v>
      </c>
      <c r="FS401" s="89"/>
      <c r="FT401" s="89"/>
      <c r="FU401" s="89"/>
      <c r="FV401" s="139"/>
      <c r="FW401" s="139"/>
      <c r="FX401" s="139"/>
      <c r="FY401" s="139"/>
      <c r="GA401" s="139"/>
      <c r="GB401" s="139"/>
    </row>
    <row r="402" spans="2:184">
      <c r="B402" s="26">
        <v>680000</v>
      </c>
      <c r="C402" s="6">
        <v>3</v>
      </c>
      <c r="D402" s="6">
        <v>2</v>
      </c>
      <c r="E402" s="6">
        <v>1820</v>
      </c>
      <c r="F402" s="6">
        <v>8316</v>
      </c>
      <c r="G402" s="27">
        <v>7</v>
      </c>
      <c r="I402" s="55">
        <v>615000</v>
      </c>
      <c r="J402" s="6">
        <v>3</v>
      </c>
      <c r="K402" s="6">
        <v>1</v>
      </c>
      <c r="L402" s="6">
        <v>1720</v>
      </c>
      <c r="M402" s="6">
        <v>4080</v>
      </c>
      <c r="N402" s="27">
        <v>7</v>
      </c>
      <c r="P402" s="26">
        <v>429900</v>
      </c>
      <c r="Q402" s="57">
        <v>4</v>
      </c>
      <c r="R402" s="6">
        <v>3</v>
      </c>
      <c r="S402" s="6">
        <v>3760</v>
      </c>
      <c r="T402" s="6">
        <v>4675</v>
      </c>
      <c r="U402" s="27">
        <v>8</v>
      </c>
      <c r="W402" s="38">
        <v>580000</v>
      </c>
      <c r="X402" s="34">
        <v>3</v>
      </c>
      <c r="Y402" s="59">
        <v>2</v>
      </c>
      <c r="Z402" s="34">
        <v>1640</v>
      </c>
      <c r="AA402" s="34">
        <v>8625</v>
      </c>
      <c r="AB402" s="39">
        <v>8</v>
      </c>
      <c r="AD402" s="38">
        <v>590000</v>
      </c>
      <c r="AE402" s="34">
        <v>3</v>
      </c>
      <c r="AF402" s="34">
        <v>2</v>
      </c>
      <c r="AG402" s="34">
        <v>2490</v>
      </c>
      <c r="AH402" s="34">
        <v>8800</v>
      </c>
      <c r="AI402" s="62">
        <v>8</v>
      </c>
      <c r="AK402" s="38">
        <v>831000</v>
      </c>
      <c r="AL402" s="34">
        <v>3</v>
      </c>
      <c r="AM402" s="34">
        <v>2</v>
      </c>
      <c r="AN402" s="59">
        <v>2240</v>
      </c>
      <c r="AO402" s="34">
        <v>8800</v>
      </c>
      <c r="AP402" s="39">
        <v>8</v>
      </c>
      <c r="AS402" s="38">
        <v>195000</v>
      </c>
      <c r="AT402" s="34">
        <v>3</v>
      </c>
      <c r="AU402" s="34">
        <v>2</v>
      </c>
      <c r="AV402" s="34">
        <v>1760</v>
      </c>
      <c r="AW402" s="59">
        <v>10137</v>
      </c>
      <c r="AX402" s="39">
        <v>8</v>
      </c>
      <c r="BN402" s="38">
        <v>385000</v>
      </c>
      <c r="BO402" s="34">
        <v>3</v>
      </c>
      <c r="BP402" s="59">
        <v>2</v>
      </c>
      <c r="BQ402" s="34">
        <v>1860</v>
      </c>
      <c r="BR402" s="34">
        <v>7400</v>
      </c>
      <c r="BS402" s="39">
        <v>8</v>
      </c>
      <c r="BU402" s="38">
        <v>385000</v>
      </c>
      <c r="BV402" s="34">
        <v>3</v>
      </c>
      <c r="BW402" s="59">
        <v>2</v>
      </c>
      <c r="BX402" s="34">
        <v>1860</v>
      </c>
      <c r="BY402" s="34">
        <v>7400</v>
      </c>
      <c r="BZ402" s="39">
        <v>8</v>
      </c>
      <c r="FJ402" s="100"/>
      <c r="FK402" s="89"/>
      <c r="FL402" s="89">
        <v>1720</v>
      </c>
      <c r="FM402" s="89">
        <v>615000</v>
      </c>
      <c r="FN402" s="145">
        <f t="shared" si="61"/>
        <v>-158.55999999999995</v>
      </c>
      <c r="FO402" s="145">
        <f t="shared" si="62"/>
        <v>25141.273599999982</v>
      </c>
      <c r="FP402" s="89">
        <f t="shared" si="58"/>
        <v>159017.09999999998</v>
      </c>
      <c r="FQ402" s="89">
        <f t="shared" si="59"/>
        <v>25286438092.409992</v>
      </c>
      <c r="FR402" s="89">
        <f t="shared" si="60"/>
        <v>-25213751.375999987</v>
      </c>
      <c r="FS402" s="89"/>
      <c r="FT402" s="89"/>
      <c r="FU402" s="89"/>
      <c r="FV402" s="139"/>
      <c r="FW402" s="139"/>
      <c r="FX402" s="139"/>
      <c r="FY402" s="139"/>
      <c r="GA402" s="139"/>
      <c r="GB402" s="139"/>
    </row>
    <row r="403" spans="2:184">
      <c r="B403" s="26">
        <v>364000</v>
      </c>
      <c r="C403" s="6">
        <v>4</v>
      </c>
      <c r="D403" s="6">
        <v>1</v>
      </c>
      <c r="E403" s="6">
        <v>1020</v>
      </c>
      <c r="F403" s="6">
        <v>11383</v>
      </c>
      <c r="G403" s="27">
        <v>6</v>
      </c>
      <c r="I403" s="55">
        <v>619000</v>
      </c>
      <c r="J403" s="6">
        <v>3</v>
      </c>
      <c r="K403" s="6">
        <v>2</v>
      </c>
      <c r="L403" s="6">
        <v>1990</v>
      </c>
      <c r="M403" s="6">
        <v>3000</v>
      </c>
      <c r="N403" s="27">
        <v>8</v>
      </c>
      <c r="P403" s="26">
        <v>429950</v>
      </c>
      <c r="Q403" s="57">
        <v>4</v>
      </c>
      <c r="R403" s="6">
        <v>2</v>
      </c>
      <c r="S403" s="6">
        <v>2320</v>
      </c>
      <c r="T403" s="6">
        <v>4524</v>
      </c>
      <c r="U403" s="27">
        <v>8</v>
      </c>
      <c r="W403" s="38">
        <v>580000</v>
      </c>
      <c r="X403" s="34">
        <v>4</v>
      </c>
      <c r="Y403" s="59">
        <v>2</v>
      </c>
      <c r="Z403" s="34">
        <v>3250</v>
      </c>
      <c r="AA403" s="34">
        <v>5000</v>
      </c>
      <c r="AB403" s="39">
        <v>8</v>
      </c>
      <c r="AD403" s="38">
        <v>596000</v>
      </c>
      <c r="AE403" s="34">
        <v>4</v>
      </c>
      <c r="AF403" s="34">
        <v>2</v>
      </c>
      <c r="AG403" s="34">
        <v>2270</v>
      </c>
      <c r="AH403" s="34">
        <v>10000</v>
      </c>
      <c r="AI403" s="62">
        <v>8</v>
      </c>
      <c r="AK403" s="38">
        <v>500000</v>
      </c>
      <c r="AL403" s="34">
        <v>4</v>
      </c>
      <c r="AM403" s="34">
        <v>2</v>
      </c>
      <c r="AN403" s="59">
        <v>2260</v>
      </c>
      <c r="AO403" s="34">
        <v>7209</v>
      </c>
      <c r="AP403" s="39">
        <v>7</v>
      </c>
      <c r="AS403" s="38">
        <v>190500</v>
      </c>
      <c r="AT403" s="34">
        <v>3</v>
      </c>
      <c r="AU403" s="34">
        <v>2</v>
      </c>
      <c r="AV403" s="34">
        <v>1390</v>
      </c>
      <c r="AW403" s="59">
        <v>10155</v>
      </c>
      <c r="AX403" s="39">
        <v>7</v>
      </c>
      <c r="BN403" s="38">
        <v>385000</v>
      </c>
      <c r="BO403" s="34">
        <v>3</v>
      </c>
      <c r="BP403" s="59">
        <v>2</v>
      </c>
      <c r="BQ403" s="34">
        <v>1320</v>
      </c>
      <c r="BR403" s="34">
        <v>1297</v>
      </c>
      <c r="BS403" s="39">
        <v>7</v>
      </c>
      <c r="BU403" s="38">
        <v>385000</v>
      </c>
      <c r="BV403" s="34">
        <v>3</v>
      </c>
      <c r="BW403" s="59">
        <v>2</v>
      </c>
      <c r="BX403" s="34">
        <v>1320</v>
      </c>
      <c r="BY403" s="34">
        <v>1297</v>
      </c>
      <c r="BZ403" s="39">
        <v>7</v>
      </c>
      <c r="FJ403" s="100"/>
      <c r="FK403" s="89"/>
      <c r="FL403" s="89">
        <v>1990</v>
      </c>
      <c r="FM403" s="89">
        <v>619000</v>
      </c>
      <c r="FN403" s="145">
        <f t="shared" si="61"/>
        <v>111.44000000000005</v>
      </c>
      <c r="FO403" s="145">
        <f t="shared" si="62"/>
        <v>12418.873600000012</v>
      </c>
      <c r="FP403" s="89">
        <f t="shared" si="58"/>
        <v>163017.09999999998</v>
      </c>
      <c r="FQ403" s="89">
        <f t="shared" si="59"/>
        <v>26574574892.409992</v>
      </c>
      <c r="FR403" s="89">
        <f t="shared" si="60"/>
        <v>18166625.624000005</v>
      </c>
      <c r="FS403" s="89"/>
      <c r="FT403" s="89"/>
      <c r="FU403" s="89"/>
      <c r="FV403" s="139"/>
      <c r="FW403" s="139"/>
      <c r="FX403" s="139"/>
      <c r="FY403" s="139"/>
      <c r="GA403" s="139"/>
      <c r="GB403" s="139"/>
    </row>
    <row r="404" spans="2:184">
      <c r="B404" s="26">
        <v>460000</v>
      </c>
      <c r="C404" s="6">
        <v>3</v>
      </c>
      <c r="D404" s="6">
        <v>1</v>
      </c>
      <c r="E404" s="6">
        <v>1130</v>
      </c>
      <c r="F404" s="6">
        <v>7000</v>
      </c>
      <c r="G404" s="27">
        <v>6</v>
      </c>
      <c r="I404" s="55">
        <v>620000</v>
      </c>
      <c r="J404" s="6">
        <v>2</v>
      </c>
      <c r="K404" s="6">
        <v>2</v>
      </c>
      <c r="L404" s="6">
        <v>2910</v>
      </c>
      <c r="M404" s="6">
        <v>6110</v>
      </c>
      <c r="N404" s="27">
        <v>9</v>
      </c>
      <c r="P404" s="26">
        <v>435000</v>
      </c>
      <c r="Q404" s="57">
        <v>4</v>
      </c>
      <c r="R404" s="6">
        <v>1</v>
      </c>
      <c r="S404" s="6">
        <v>1450</v>
      </c>
      <c r="T404" s="6">
        <v>8800</v>
      </c>
      <c r="U404" s="27">
        <v>7</v>
      </c>
      <c r="W404" s="38">
        <v>585000</v>
      </c>
      <c r="X404" s="34">
        <v>3</v>
      </c>
      <c r="Y404" s="59">
        <v>2</v>
      </c>
      <c r="Z404" s="34">
        <v>2330</v>
      </c>
      <c r="AA404" s="34">
        <v>33750</v>
      </c>
      <c r="AB404" s="39">
        <v>9</v>
      </c>
      <c r="AD404" s="38">
        <v>599000</v>
      </c>
      <c r="AE404" s="34">
        <v>4</v>
      </c>
      <c r="AF404" s="34">
        <v>2</v>
      </c>
      <c r="AG404" s="34">
        <v>2120</v>
      </c>
      <c r="AH404" s="34">
        <v>3640</v>
      </c>
      <c r="AI404" s="62">
        <v>8</v>
      </c>
      <c r="AK404" s="38">
        <v>651000</v>
      </c>
      <c r="AL404" s="34">
        <v>3</v>
      </c>
      <c r="AM404" s="34">
        <v>3</v>
      </c>
      <c r="AN404" s="59">
        <v>2260</v>
      </c>
      <c r="AO404" s="34">
        <v>1834</v>
      </c>
      <c r="AP404" s="39">
        <v>8</v>
      </c>
      <c r="AS404" s="38">
        <v>710000</v>
      </c>
      <c r="AT404" s="34">
        <v>3</v>
      </c>
      <c r="AU404" s="34">
        <v>1</v>
      </c>
      <c r="AV404" s="34">
        <v>1650</v>
      </c>
      <c r="AW404" s="59">
        <v>10250</v>
      </c>
      <c r="AX404" s="39">
        <v>8</v>
      </c>
      <c r="BN404" s="38">
        <v>390000</v>
      </c>
      <c r="BO404" s="34">
        <v>3</v>
      </c>
      <c r="BP404" s="59">
        <v>2</v>
      </c>
      <c r="BQ404" s="34">
        <v>2270</v>
      </c>
      <c r="BR404" s="34">
        <v>32112</v>
      </c>
      <c r="BS404" s="39">
        <v>8</v>
      </c>
      <c r="BU404" s="38">
        <v>390000</v>
      </c>
      <c r="BV404" s="34">
        <v>3</v>
      </c>
      <c r="BW404" s="59">
        <v>2</v>
      </c>
      <c r="BX404" s="34">
        <v>2270</v>
      </c>
      <c r="BY404" s="34">
        <v>32112</v>
      </c>
      <c r="BZ404" s="39">
        <v>8</v>
      </c>
      <c r="FJ404" s="100"/>
      <c r="FK404" s="89"/>
      <c r="FL404" s="89">
        <v>2910</v>
      </c>
      <c r="FM404" s="89">
        <v>620000</v>
      </c>
      <c r="FN404" s="145">
        <f t="shared" si="61"/>
        <v>1031.44</v>
      </c>
      <c r="FO404" s="145">
        <f t="shared" si="62"/>
        <v>1063868.4736000001</v>
      </c>
      <c r="FP404" s="89">
        <f t="shared" si="58"/>
        <v>164017.09999999998</v>
      </c>
      <c r="FQ404" s="89">
        <f t="shared" si="59"/>
        <v>26901609092.409992</v>
      </c>
      <c r="FR404" s="89">
        <f t="shared" si="60"/>
        <v>169173797.62399998</v>
      </c>
      <c r="FS404" s="89"/>
      <c r="FT404" s="89"/>
      <c r="FU404" s="89"/>
      <c r="FV404" s="139"/>
      <c r="FW404" s="139"/>
      <c r="FX404" s="139"/>
      <c r="FY404" s="139"/>
      <c r="GA404" s="139"/>
      <c r="GB404" s="139"/>
    </row>
    <row r="405" spans="2:184">
      <c r="B405" s="26">
        <v>815000</v>
      </c>
      <c r="C405" s="6">
        <v>3</v>
      </c>
      <c r="D405" s="6">
        <v>1</v>
      </c>
      <c r="E405" s="6">
        <v>1940</v>
      </c>
      <c r="F405" s="6">
        <v>3570</v>
      </c>
      <c r="G405" s="27">
        <v>8</v>
      </c>
      <c r="I405" s="55">
        <v>620000</v>
      </c>
      <c r="J405" s="6">
        <v>4</v>
      </c>
      <c r="K405" s="6">
        <v>1</v>
      </c>
      <c r="L405" s="6">
        <v>2350</v>
      </c>
      <c r="M405" s="6">
        <v>18800</v>
      </c>
      <c r="N405" s="27">
        <v>8</v>
      </c>
      <c r="P405" s="26">
        <v>437000</v>
      </c>
      <c r="Q405" s="57">
        <v>4</v>
      </c>
      <c r="R405" s="6">
        <v>2</v>
      </c>
      <c r="S405" s="6">
        <v>1890</v>
      </c>
      <c r="T405" s="6">
        <v>8505</v>
      </c>
      <c r="U405" s="27">
        <v>8</v>
      </c>
      <c r="W405" s="38">
        <v>590000</v>
      </c>
      <c r="X405" s="34">
        <v>3</v>
      </c>
      <c r="Y405" s="59">
        <v>2</v>
      </c>
      <c r="Z405" s="34">
        <v>2490</v>
      </c>
      <c r="AA405" s="34">
        <v>8800</v>
      </c>
      <c r="AB405" s="39">
        <v>8</v>
      </c>
      <c r="AD405" s="38">
        <v>619000</v>
      </c>
      <c r="AE405" s="34">
        <v>3</v>
      </c>
      <c r="AF405" s="34">
        <v>2</v>
      </c>
      <c r="AG405" s="34">
        <v>1990</v>
      </c>
      <c r="AH405" s="34">
        <v>3000</v>
      </c>
      <c r="AI405" s="62">
        <v>8</v>
      </c>
      <c r="AK405" s="38">
        <v>425000</v>
      </c>
      <c r="AL405" s="34">
        <v>4</v>
      </c>
      <c r="AM405" s="34">
        <v>2</v>
      </c>
      <c r="AN405" s="59">
        <v>2270</v>
      </c>
      <c r="AO405" s="34">
        <v>4400</v>
      </c>
      <c r="AP405" s="39">
        <v>7</v>
      </c>
      <c r="AS405" s="38">
        <v>982000</v>
      </c>
      <c r="AT405" s="34">
        <v>4</v>
      </c>
      <c r="AU405" s="34">
        <v>2</v>
      </c>
      <c r="AV405" s="34">
        <v>2790</v>
      </c>
      <c r="AW405" s="59">
        <v>10289</v>
      </c>
      <c r="AX405" s="39">
        <v>9</v>
      </c>
      <c r="BN405" s="38">
        <v>391000</v>
      </c>
      <c r="BO405" s="34">
        <v>3</v>
      </c>
      <c r="BP405" s="59">
        <v>2</v>
      </c>
      <c r="BQ405" s="34">
        <v>1800</v>
      </c>
      <c r="BR405" s="34">
        <v>1120</v>
      </c>
      <c r="BS405" s="39">
        <v>8</v>
      </c>
      <c r="BU405" s="38">
        <v>391000</v>
      </c>
      <c r="BV405" s="34">
        <v>3</v>
      </c>
      <c r="BW405" s="59">
        <v>2</v>
      </c>
      <c r="BX405" s="34">
        <v>1800</v>
      </c>
      <c r="BY405" s="34">
        <v>1120</v>
      </c>
      <c r="BZ405" s="39">
        <v>8</v>
      </c>
      <c r="FJ405" s="100"/>
      <c r="FK405" s="89"/>
      <c r="FL405" s="89">
        <v>2350</v>
      </c>
      <c r="FM405" s="89">
        <v>620000</v>
      </c>
      <c r="FN405" s="145">
        <f t="shared" si="61"/>
        <v>471.44000000000005</v>
      </c>
      <c r="FO405" s="145">
        <f t="shared" si="62"/>
        <v>222255.67360000004</v>
      </c>
      <c r="FP405" s="89">
        <f t="shared" si="58"/>
        <v>164017.09999999998</v>
      </c>
      <c r="FQ405" s="89">
        <f t="shared" si="59"/>
        <v>26901609092.409992</v>
      </c>
      <c r="FR405" s="89">
        <f t="shared" si="60"/>
        <v>77324221.623999998</v>
      </c>
      <c r="FS405" s="89"/>
      <c r="FT405" s="89"/>
      <c r="FU405" s="89"/>
      <c r="FV405" s="139"/>
      <c r="FW405" s="139"/>
      <c r="FX405" s="139"/>
      <c r="FY405" s="139"/>
      <c r="GA405" s="139"/>
      <c r="GB405" s="139"/>
    </row>
    <row r="406" spans="2:184">
      <c r="B406" s="26">
        <v>179900</v>
      </c>
      <c r="C406" s="6">
        <v>3</v>
      </c>
      <c r="D406" s="6">
        <v>1</v>
      </c>
      <c r="E406" s="6">
        <v>1010</v>
      </c>
      <c r="F406" s="6">
        <v>9920</v>
      </c>
      <c r="G406" s="27">
        <v>6</v>
      </c>
      <c r="I406" s="55">
        <v>620000</v>
      </c>
      <c r="J406" s="6">
        <v>4</v>
      </c>
      <c r="K406" s="6">
        <v>2</v>
      </c>
      <c r="L406" s="6">
        <v>2210</v>
      </c>
      <c r="M406" s="6">
        <v>8101</v>
      </c>
      <c r="N406" s="27">
        <v>9</v>
      </c>
      <c r="P406" s="26">
        <v>440000</v>
      </c>
      <c r="Q406" s="57">
        <v>4</v>
      </c>
      <c r="R406" s="6">
        <v>1</v>
      </c>
      <c r="S406" s="6">
        <v>1780</v>
      </c>
      <c r="T406" s="6">
        <v>4000</v>
      </c>
      <c r="U406" s="27">
        <v>7</v>
      </c>
      <c r="W406" s="38">
        <v>596000</v>
      </c>
      <c r="X406" s="34">
        <v>4</v>
      </c>
      <c r="Y406" s="59">
        <v>2</v>
      </c>
      <c r="Z406" s="34">
        <v>2270</v>
      </c>
      <c r="AA406" s="34">
        <v>10000</v>
      </c>
      <c r="AB406" s="39">
        <v>8</v>
      </c>
      <c r="AD406" s="38">
        <v>620000</v>
      </c>
      <c r="AE406" s="34">
        <v>4</v>
      </c>
      <c r="AF406" s="34">
        <v>1</v>
      </c>
      <c r="AG406" s="34">
        <v>2350</v>
      </c>
      <c r="AH406" s="34">
        <v>18800</v>
      </c>
      <c r="AI406" s="62">
        <v>8</v>
      </c>
      <c r="AK406" s="38">
        <v>498000</v>
      </c>
      <c r="AL406" s="34">
        <v>4</v>
      </c>
      <c r="AM406" s="34">
        <v>2</v>
      </c>
      <c r="AN406" s="59">
        <v>2270</v>
      </c>
      <c r="AO406" s="34">
        <v>7375</v>
      </c>
      <c r="AP406" s="39">
        <v>7</v>
      </c>
      <c r="AS406" s="38">
        <v>199950</v>
      </c>
      <c r="AT406" s="34">
        <v>3</v>
      </c>
      <c r="AU406" s="34">
        <v>1</v>
      </c>
      <c r="AV406" s="34">
        <v>1370</v>
      </c>
      <c r="AW406" s="59">
        <v>10317</v>
      </c>
      <c r="AX406" s="39">
        <v>6</v>
      </c>
      <c r="BN406" s="38">
        <v>392000</v>
      </c>
      <c r="BO406" s="34">
        <v>4</v>
      </c>
      <c r="BP406" s="59">
        <v>2</v>
      </c>
      <c r="BQ406" s="34">
        <v>2130</v>
      </c>
      <c r="BR406" s="34">
        <v>4000</v>
      </c>
      <c r="BS406" s="39">
        <v>8</v>
      </c>
      <c r="BU406" s="38">
        <v>392000</v>
      </c>
      <c r="BV406" s="34">
        <v>4</v>
      </c>
      <c r="BW406" s="59">
        <v>2</v>
      </c>
      <c r="BX406" s="34">
        <v>2130</v>
      </c>
      <c r="BY406" s="34">
        <v>4000</v>
      </c>
      <c r="BZ406" s="39">
        <v>8</v>
      </c>
      <c r="FJ406" s="100"/>
      <c r="FK406" s="89"/>
      <c r="FL406" s="89">
        <v>2210</v>
      </c>
      <c r="FM406" s="89">
        <v>620000</v>
      </c>
      <c r="FN406" s="145">
        <f t="shared" si="61"/>
        <v>331.44000000000005</v>
      </c>
      <c r="FO406" s="145">
        <f t="shared" si="62"/>
        <v>109852.47360000004</v>
      </c>
      <c r="FP406" s="89">
        <f t="shared" si="58"/>
        <v>164017.09999999998</v>
      </c>
      <c r="FQ406" s="89">
        <f t="shared" si="59"/>
        <v>26901609092.409992</v>
      </c>
      <c r="FR406" s="89">
        <f t="shared" si="60"/>
        <v>54361827.623999998</v>
      </c>
      <c r="FS406" s="89"/>
      <c r="FT406" s="89"/>
      <c r="FU406" s="89"/>
      <c r="FV406" s="139"/>
      <c r="FW406" s="139"/>
      <c r="FX406" s="139"/>
      <c r="FY406" s="139"/>
      <c r="GA406" s="139"/>
      <c r="GB406" s="139"/>
    </row>
    <row r="407" spans="2:184">
      <c r="B407" s="26">
        <v>780000</v>
      </c>
      <c r="C407" s="6">
        <v>3</v>
      </c>
      <c r="D407" s="6">
        <v>2</v>
      </c>
      <c r="E407" s="6">
        <v>2206</v>
      </c>
      <c r="F407" s="6">
        <v>82031</v>
      </c>
      <c r="G407" s="27">
        <v>6</v>
      </c>
      <c r="I407" s="55">
        <v>625000</v>
      </c>
      <c r="J407" s="6">
        <v>4</v>
      </c>
      <c r="K407" s="6">
        <v>2</v>
      </c>
      <c r="L407" s="6">
        <v>2020</v>
      </c>
      <c r="M407" s="6">
        <v>6867</v>
      </c>
      <c r="N407" s="27">
        <v>8</v>
      </c>
      <c r="P407" s="26">
        <v>441000</v>
      </c>
      <c r="Q407" s="57">
        <v>4</v>
      </c>
      <c r="R407" s="6">
        <v>1</v>
      </c>
      <c r="S407" s="6">
        <v>1100</v>
      </c>
      <c r="T407" s="6">
        <v>3300</v>
      </c>
      <c r="U407" s="27">
        <v>7</v>
      </c>
      <c r="W407" s="38">
        <v>597500</v>
      </c>
      <c r="X407" s="34">
        <v>3</v>
      </c>
      <c r="Y407" s="59">
        <v>2</v>
      </c>
      <c r="Z407" s="34">
        <v>2150</v>
      </c>
      <c r="AA407" s="34">
        <v>5400</v>
      </c>
      <c r="AB407" s="39">
        <v>7</v>
      </c>
      <c r="AD407" s="38">
        <v>625000</v>
      </c>
      <c r="AE407" s="34">
        <v>4</v>
      </c>
      <c r="AF407" s="34">
        <v>2</v>
      </c>
      <c r="AG407" s="34">
        <v>2020</v>
      </c>
      <c r="AH407" s="34">
        <v>6867</v>
      </c>
      <c r="AI407" s="62">
        <v>8</v>
      </c>
      <c r="AK407" s="38">
        <v>390000</v>
      </c>
      <c r="AL407" s="34">
        <v>3</v>
      </c>
      <c r="AM407" s="34">
        <v>2</v>
      </c>
      <c r="AN407" s="59">
        <v>2270</v>
      </c>
      <c r="AO407" s="34">
        <v>32112</v>
      </c>
      <c r="AP407" s="39">
        <v>8</v>
      </c>
      <c r="AS407" s="38">
        <v>732500</v>
      </c>
      <c r="AT407" s="34">
        <v>3</v>
      </c>
      <c r="AU407" s="34">
        <v>2</v>
      </c>
      <c r="AV407" s="34">
        <v>2470</v>
      </c>
      <c r="AW407" s="59">
        <v>10321</v>
      </c>
      <c r="AX407" s="39">
        <v>9</v>
      </c>
      <c r="BN407" s="38">
        <v>394950</v>
      </c>
      <c r="BO407" s="34">
        <v>3</v>
      </c>
      <c r="BP407" s="59">
        <v>2</v>
      </c>
      <c r="BQ407" s="34">
        <v>2050</v>
      </c>
      <c r="BR407" s="34">
        <v>8172</v>
      </c>
      <c r="BS407" s="39">
        <v>8</v>
      </c>
      <c r="BU407" s="38">
        <v>394950</v>
      </c>
      <c r="BV407" s="34">
        <v>3</v>
      </c>
      <c r="BW407" s="59">
        <v>2</v>
      </c>
      <c r="BX407" s="34">
        <v>2050</v>
      </c>
      <c r="BY407" s="34">
        <v>8172</v>
      </c>
      <c r="BZ407" s="39">
        <v>8</v>
      </c>
      <c r="FJ407" s="100"/>
      <c r="FK407" s="89"/>
      <c r="FL407" s="89">
        <v>2020</v>
      </c>
      <c r="FM407" s="89">
        <v>625000</v>
      </c>
      <c r="FN407" s="145">
        <f t="shared" si="61"/>
        <v>141.44000000000005</v>
      </c>
      <c r="FO407" s="145">
        <f t="shared" si="62"/>
        <v>20005.273600000015</v>
      </c>
      <c r="FP407" s="89">
        <f t="shared" si="58"/>
        <v>169017.09999999998</v>
      </c>
      <c r="FQ407" s="89">
        <f t="shared" si="59"/>
        <v>28566780092.409992</v>
      </c>
      <c r="FR407" s="89">
        <f t="shared" si="60"/>
        <v>23905778.624000005</v>
      </c>
      <c r="FS407" s="89"/>
      <c r="FT407" s="89"/>
      <c r="FU407" s="89"/>
      <c r="FV407" s="139"/>
      <c r="FW407" s="139"/>
      <c r="FX407" s="139"/>
      <c r="FY407" s="139"/>
      <c r="GA407" s="139"/>
      <c r="GB407" s="139"/>
    </row>
    <row r="408" spans="2:184">
      <c r="B408" s="26">
        <v>261000</v>
      </c>
      <c r="C408" s="6">
        <v>3</v>
      </c>
      <c r="D408" s="6">
        <v>1</v>
      </c>
      <c r="E408" s="6">
        <v>1810</v>
      </c>
      <c r="F408" s="6">
        <v>29308</v>
      </c>
      <c r="G408" s="27">
        <v>7</v>
      </c>
      <c r="I408" s="55">
        <v>640000</v>
      </c>
      <c r="J408" s="6">
        <v>3</v>
      </c>
      <c r="K408" s="6">
        <v>1</v>
      </c>
      <c r="L408" s="6">
        <v>1530</v>
      </c>
      <c r="M408" s="6">
        <v>4944</v>
      </c>
      <c r="N408" s="27">
        <v>7</v>
      </c>
      <c r="P408" s="26">
        <v>442000</v>
      </c>
      <c r="Q408" s="57">
        <v>4</v>
      </c>
      <c r="R408" s="6">
        <v>2</v>
      </c>
      <c r="S408" s="6">
        <v>2080</v>
      </c>
      <c r="T408" s="6">
        <v>12007</v>
      </c>
      <c r="U408" s="27">
        <v>8</v>
      </c>
      <c r="W408" s="38">
        <v>599000</v>
      </c>
      <c r="X408" s="34">
        <v>3</v>
      </c>
      <c r="Y408" s="59">
        <v>2</v>
      </c>
      <c r="Z408" s="34">
        <v>1960</v>
      </c>
      <c r="AA408" s="34">
        <v>2500</v>
      </c>
      <c r="AB408" s="39">
        <v>7</v>
      </c>
      <c r="AD408" s="38">
        <v>649950</v>
      </c>
      <c r="AE408" s="34">
        <v>3</v>
      </c>
      <c r="AF408" s="34">
        <v>2</v>
      </c>
      <c r="AG408" s="34">
        <v>3310</v>
      </c>
      <c r="AH408" s="34">
        <v>387684</v>
      </c>
      <c r="AI408" s="62">
        <v>8</v>
      </c>
      <c r="AK408" s="38">
        <v>596000</v>
      </c>
      <c r="AL408" s="34">
        <v>4</v>
      </c>
      <c r="AM408" s="34">
        <v>2</v>
      </c>
      <c r="AN408" s="59">
        <v>2270</v>
      </c>
      <c r="AO408" s="34">
        <v>10000</v>
      </c>
      <c r="AP408" s="39">
        <v>8</v>
      </c>
      <c r="AS408" s="38">
        <v>851000</v>
      </c>
      <c r="AT408" s="34">
        <v>3</v>
      </c>
      <c r="AU408" s="34">
        <v>2</v>
      </c>
      <c r="AV408" s="34">
        <v>2660</v>
      </c>
      <c r="AW408" s="59">
        <v>10350</v>
      </c>
      <c r="AX408" s="39">
        <v>8</v>
      </c>
      <c r="BN408" s="38">
        <v>400000</v>
      </c>
      <c r="BO408" s="34">
        <v>3</v>
      </c>
      <c r="BP408" s="59">
        <v>2</v>
      </c>
      <c r="BQ408" s="34">
        <v>1170</v>
      </c>
      <c r="BR408" s="34">
        <v>3868</v>
      </c>
      <c r="BS408" s="39">
        <v>7</v>
      </c>
      <c r="BU408" s="38">
        <v>400000</v>
      </c>
      <c r="BV408" s="34">
        <v>3</v>
      </c>
      <c r="BW408" s="59">
        <v>2</v>
      </c>
      <c r="BX408" s="34">
        <v>1170</v>
      </c>
      <c r="BY408" s="34">
        <v>3868</v>
      </c>
      <c r="BZ408" s="39">
        <v>7</v>
      </c>
      <c r="FJ408" s="100"/>
      <c r="FK408" s="89"/>
      <c r="FL408" s="89">
        <v>1530</v>
      </c>
      <c r="FM408" s="89">
        <v>640000</v>
      </c>
      <c r="FN408" s="145">
        <f t="shared" si="61"/>
        <v>-348.55999999999995</v>
      </c>
      <c r="FO408" s="145">
        <f t="shared" si="62"/>
        <v>121494.07359999996</v>
      </c>
      <c r="FP408" s="89">
        <f t="shared" si="58"/>
        <v>184017.09999999998</v>
      </c>
      <c r="FQ408" s="89">
        <f t="shared" si="59"/>
        <v>33862293092.409992</v>
      </c>
      <c r="FR408" s="89">
        <f t="shared" si="60"/>
        <v>-64141000.37599998</v>
      </c>
      <c r="FS408" s="89"/>
      <c r="FT408" s="89"/>
      <c r="FU408" s="89"/>
      <c r="FV408" s="139"/>
      <c r="FW408" s="139"/>
      <c r="FX408" s="139"/>
      <c r="FY408" s="139"/>
      <c r="GA408" s="139"/>
      <c r="GB408" s="139"/>
    </row>
    <row r="409" spans="2:184">
      <c r="B409" s="26">
        <v>347000</v>
      </c>
      <c r="C409" s="6">
        <v>3</v>
      </c>
      <c r="D409" s="6">
        <v>1</v>
      </c>
      <c r="E409" s="6">
        <v>940</v>
      </c>
      <c r="F409" s="6">
        <v>9198</v>
      </c>
      <c r="G409" s="27">
        <v>7</v>
      </c>
      <c r="I409" s="55">
        <v>640000</v>
      </c>
      <c r="J409" s="6">
        <v>4</v>
      </c>
      <c r="K409" s="6">
        <v>2</v>
      </c>
      <c r="L409" s="6">
        <v>2970</v>
      </c>
      <c r="M409" s="6">
        <v>34981</v>
      </c>
      <c r="N409" s="27">
        <v>9</v>
      </c>
      <c r="P409" s="26">
        <v>449000</v>
      </c>
      <c r="Q409" s="57">
        <v>4</v>
      </c>
      <c r="R409" s="6">
        <v>2</v>
      </c>
      <c r="S409" s="6">
        <v>1560</v>
      </c>
      <c r="T409" s="6">
        <v>5220</v>
      </c>
      <c r="U409" s="27">
        <v>7</v>
      </c>
      <c r="W409" s="38">
        <v>599000</v>
      </c>
      <c r="X409" s="34">
        <v>4</v>
      </c>
      <c r="Y409" s="59">
        <v>2</v>
      </c>
      <c r="Z409" s="34">
        <v>2120</v>
      </c>
      <c r="AA409" s="34">
        <v>3640</v>
      </c>
      <c r="AB409" s="39">
        <v>8</v>
      </c>
      <c r="AD409" s="38">
        <v>650000</v>
      </c>
      <c r="AE409" s="34">
        <v>2</v>
      </c>
      <c r="AF409" s="34">
        <v>1</v>
      </c>
      <c r="AG409" s="34">
        <v>1030</v>
      </c>
      <c r="AH409" s="34">
        <v>5750</v>
      </c>
      <c r="AI409" s="62">
        <v>8</v>
      </c>
      <c r="AK409" s="38">
        <v>766000</v>
      </c>
      <c r="AL409" s="34">
        <v>3</v>
      </c>
      <c r="AM409" s="34">
        <v>2</v>
      </c>
      <c r="AN409" s="59">
        <v>2270</v>
      </c>
      <c r="AO409" s="34">
        <v>9822</v>
      </c>
      <c r="AP409" s="39">
        <v>9</v>
      </c>
      <c r="AS409" s="38">
        <v>385000</v>
      </c>
      <c r="AT409" s="34">
        <v>4</v>
      </c>
      <c r="AU409" s="34">
        <v>1</v>
      </c>
      <c r="AV409" s="34">
        <v>1970</v>
      </c>
      <c r="AW409" s="59">
        <v>10358</v>
      </c>
      <c r="AX409" s="39">
        <v>8</v>
      </c>
      <c r="BN409" s="38">
        <v>400000</v>
      </c>
      <c r="BO409" s="34">
        <v>3</v>
      </c>
      <c r="BP409" s="59">
        <v>2</v>
      </c>
      <c r="BQ409" s="34">
        <v>2393</v>
      </c>
      <c r="BR409" s="34">
        <v>4788</v>
      </c>
      <c r="BS409" s="39">
        <v>8</v>
      </c>
      <c r="BU409" s="38">
        <v>400000</v>
      </c>
      <c r="BV409" s="34">
        <v>3</v>
      </c>
      <c r="BW409" s="59">
        <v>2</v>
      </c>
      <c r="BX409" s="34">
        <v>2393</v>
      </c>
      <c r="BY409" s="34">
        <v>4788</v>
      </c>
      <c r="BZ409" s="39">
        <v>8</v>
      </c>
      <c r="FJ409" s="100"/>
      <c r="FK409" s="89"/>
      <c r="FL409" s="89">
        <v>2970</v>
      </c>
      <c r="FM409" s="89">
        <v>640000</v>
      </c>
      <c r="FN409" s="145">
        <f t="shared" si="61"/>
        <v>1091.44</v>
      </c>
      <c r="FO409" s="145">
        <f t="shared" si="62"/>
        <v>1191241.2736000002</v>
      </c>
      <c r="FP409" s="89">
        <f t="shared" si="58"/>
        <v>184017.09999999998</v>
      </c>
      <c r="FQ409" s="89">
        <f t="shared" si="59"/>
        <v>33862293092.409992</v>
      </c>
      <c r="FR409" s="89">
        <f t="shared" si="60"/>
        <v>200843623.62399998</v>
      </c>
      <c r="FS409" s="89"/>
      <c r="FT409" s="89"/>
      <c r="FU409" s="89"/>
      <c r="FV409" s="139"/>
      <c r="FW409" s="139"/>
      <c r="FX409" s="139"/>
      <c r="FY409" s="139"/>
      <c r="GA409" s="139"/>
      <c r="GB409" s="139"/>
    </row>
    <row r="410" spans="2:184">
      <c r="B410" s="26">
        <v>739000</v>
      </c>
      <c r="C410" s="6">
        <v>4</v>
      </c>
      <c r="D410" s="6">
        <v>2</v>
      </c>
      <c r="E410" s="6">
        <v>2800</v>
      </c>
      <c r="F410" s="6">
        <v>246114</v>
      </c>
      <c r="G410" s="27">
        <v>9</v>
      </c>
      <c r="I410" s="55">
        <v>645000</v>
      </c>
      <c r="J410" s="6">
        <v>3</v>
      </c>
      <c r="K410" s="6">
        <v>3</v>
      </c>
      <c r="L410" s="6">
        <v>3870</v>
      </c>
      <c r="M410" s="6">
        <v>11000</v>
      </c>
      <c r="N410" s="27">
        <v>9</v>
      </c>
      <c r="P410" s="26">
        <v>450000</v>
      </c>
      <c r="Q410" s="57">
        <v>4</v>
      </c>
      <c r="R410" s="6">
        <v>3</v>
      </c>
      <c r="S410" s="6">
        <v>2200</v>
      </c>
      <c r="T410" s="6">
        <v>4466</v>
      </c>
      <c r="U410" s="27">
        <v>7</v>
      </c>
      <c r="W410" s="38">
        <v>600000</v>
      </c>
      <c r="X410" s="34">
        <v>3</v>
      </c>
      <c r="Y410" s="59">
        <v>2</v>
      </c>
      <c r="Z410" s="34">
        <v>2540</v>
      </c>
      <c r="AA410" s="34">
        <v>237402</v>
      </c>
      <c r="AB410" s="39">
        <v>9</v>
      </c>
      <c r="AD410" s="38">
        <v>650000</v>
      </c>
      <c r="AE410" s="34">
        <v>4</v>
      </c>
      <c r="AF410" s="34">
        <v>2</v>
      </c>
      <c r="AG410" s="34">
        <v>2100</v>
      </c>
      <c r="AH410" s="34">
        <v>2500</v>
      </c>
      <c r="AI410" s="62">
        <v>8</v>
      </c>
      <c r="AK410" s="38">
        <v>303000</v>
      </c>
      <c r="AL410" s="34">
        <v>4</v>
      </c>
      <c r="AM410" s="34">
        <v>1</v>
      </c>
      <c r="AN410" s="59">
        <v>2300</v>
      </c>
      <c r="AO410" s="34">
        <v>9583</v>
      </c>
      <c r="AP410" s="39">
        <v>6</v>
      </c>
      <c r="AS410" s="38">
        <v>402000</v>
      </c>
      <c r="AT410" s="34">
        <v>4</v>
      </c>
      <c r="AU410" s="34">
        <v>1</v>
      </c>
      <c r="AV410" s="34">
        <v>1640</v>
      </c>
      <c r="AW410" s="59">
        <v>10500</v>
      </c>
      <c r="AX410" s="39">
        <v>7</v>
      </c>
      <c r="BN410" s="38">
        <v>402000</v>
      </c>
      <c r="BO410" s="34">
        <v>3</v>
      </c>
      <c r="BP410" s="59">
        <v>2</v>
      </c>
      <c r="BQ410" s="34">
        <v>1960</v>
      </c>
      <c r="BR410" s="34">
        <v>8000</v>
      </c>
      <c r="BS410" s="39">
        <v>7</v>
      </c>
      <c r="BU410" s="38">
        <v>402000</v>
      </c>
      <c r="BV410" s="34">
        <v>3</v>
      </c>
      <c r="BW410" s="59">
        <v>2</v>
      </c>
      <c r="BX410" s="34">
        <v>1960</v>
      </c>
      <c r="BY410" s="34">
        <v>8000</v>
      </c>
      <c r="BZ410" s="39">
        <v>7</v>
      </c>
      <c r="FJ410" s="100"/>
      <c r="FK410" s="89"/>
      <c r="FL410" s="89">
        <v>3870</v>
      </c>
      <c r="FM410" s="89">
        <v>645000</v>
      </c>
      <c r="FN410" s="145">
        <f t="shared" si="61"/>
        <v>1991.44</v>
      </c>
      <c r="FO410" s="145">
        <f t="shared" si="62"/>
        <v>3965833.2736000004</v>
      </c>
      <c r="FP410" s="89">
        <f t="shared" si="58"/>
        <v>189017.09999999998</v>
      </c>
      <c r="FQ410" s="89">
        <f t="shared" si="59"/>
        <v>35727464092.409988</v>
      </c>
      <c r="FR410" s="89">
        <f t="shared" si="60"/>
        <v>376416213.62399995</v>
      </c>
      <c r="FS410" s="89"/>
      <c r="FT410" s="89"/>
      <c r="FU410" s="89"/>
      <c r="FV410" s="139"/>
      <c r="FW410" s="139"/>
      <c r="FX410" s="139"/>
      <c r="FY410" s="139"/>
      <c r="GA410" s="139"/>
      <c r="GB410" s="139"/>
    </row>
    <row r="411" spans="2:184">
      <c r="B411" s="26">
        <v>219000</v>
      </c>
      <c r="C411" s="6">
        <v>3</v>
      </c>
      <c r="D411" s="6">
        <v>1</v>
      </c>
      <c r="E411" s="6">
        <v>1080</v>
      </c>
      <c r="F411" s="6">
        <v>10639</v>
      </c>
      <c r="G411" s="27">
        <v>7</v>
      </c>
      <c r="I411" s="55">
        <v>645000</v>
      </c>
      <c r="J411" s="6">
        <v>4</v>
      </c>
      <c r="K411" s="6">
        <v>1</v>
      </c>
      <c r="L411" s="6">
        <v>2550</v>
      </c>
      <c r="M411" s="6">
        <v>4000</v>
      </c>
      <c r="N411" s="27">
        <v>7</v>
      </c>
      <c r="P411" s="26">
        <v>453500</v>
      </c>
      <c r="Q411" s="57">
        <v>4</v>
      </c>
      <c r="R411" s="6">
        <v>1</v>
      </c>
      <c r="S411" s="6">
        <v>2000</v>
      </c>
      <c r="T411" s="6">
        <v>6032</v>
      </c>
      <c r="U411" s="27">
        <v>7</v>
      </c>
      <c r="W411" s="38">
        <v>619000</v>
      </c>
      <c r="X411" s="34">
        <v>3</v>
      </c>
      <c r="Y411" s="59">
        <v>2</v>
      </c>
      <c r="Z411" s="34">
        <v>1990</v>
      </c>
      <c r="AA411" s="34">
        <v>3000</v>
      </c>
      <c r="AB411" s="39">
        <v>8</v>
      </c>
      <c r="AD411" s="38">
        <v>651000</v>
      </c>
      <c r="AE411" s="34">
        <v>3</v>
      </c>
      <c r="AF411" s="34">
        <v>3</v>
      </c>
      <c r="AG411" s="34">
        <v>2260</v>
      </c>
      <c r="AH411" s="34">
        <v>1834</v>
      </c>
      <c r="AI411" s="62">
        <v>8</v>
      </c>
      <c r="AK411" s="38">
        <v>380000</v>
      </c>
      <c r="AL411" s="34">
        <v>4</v>
      </c>
      <c r="AM411" s="34">
        <v>2</v>
      </c>
      <c r="AN411" s="59">
        <v>2300</v>
      </c>
      <c r="AO411" s="34">
        <v>7707</v>
      </c>
      <c r="AP411" s="39">
        <v>8</v>
      </c>
      <c r="AS411" s="38">
        <v>517500</v>
      </c>
      <c r="AT411" s="34">
        <v>3</v>
      </c>
      <c r="AU411" s="34">
        <v>1</v>
      </c>
      <c r="AV411" s="34">
        <v>1810</v>
      </c>
      <c r="AW411" s="59">
        <v>10625</v>
      </c>
      <c r="AX411" s="39">
        <v>8</v>
      </c>
      <c r="BN411" s="38">
        <v>403000</v>
      </c>
      <c r="BO411" s="34">
        <v>3</v>
      </c>
      <c r="BP411" s="59">
        <v>2</v>
      </c>
      <c r="BQ411" s="34">
        <v>1840</v>
      </c>
      <c r="BR411" s="34">
        <v>13020</v>
      </c>
      <c r="BS411" s="39">
        <v>8</v>
      </c>
      <c r="BU411" s="38">
        <v>403000</v>
      </c>
      <c r="BV411" s="34">
        <v>3</v>
      </c>
      <c r="BW411" s="59">
        <v>2</v>
      </c>
      <c r="BX411" s="34">
        <v>1840</v>
      </c>
      <c r="BY411" s="34">
        <v>13020</v>
      </c>
      <c r="BZ411" s="39">
        <v>8</v>
      </c>
      <c r="FJ411" s="100"/>
      <c r="FK411" s="89"/>
      <c r="FL411" s="89">
        <v>2550</v>
      </c>
      <c r="FM411" s="89">
        <v>645000</v>
      </c>
      <c r="FN411" s="145">
        <f t="shared" si="61"/>
        <v>671.44</v>
      </c>
      <c r="FO411" s="145">
        <f t="shared" si="62"/>
        <v>450831.6736000001</v>
      </c>
      <c r="FP411" s="89">
        <f t="shared" si="58"/>
        <v>189017.09999999998</v>
      </c>
      <c r="FQ411" s="89">
        <f t="shared" si="59"/>
        <v>35727464092.409988</v>
      </c>
      <c r="FR411" s="89">
        <f t="shared" si="60"/>
        <v>126913641.624</v>
      </c>
      <c r="FS411" s="89"/>
      <c r="FT411" s="89"/>
      <c r="FU411" s="89"/>
      <c r="FV411" s="139"/>
      <c r="FW411" s="139"/>
      <c r="FX411" s="139"/>
      <c r="FY411" s="139"/>
      <c r="GA411" s="139"/>
      <c r="GB411" s="139"/>
    </row>
    <row r="412" spans="2:184">
      <c r="B412" s="26">
        <v>219500</v>
      </c>
      <c r="C412" s="6">
        <v>3</v>
      </c>
      <c r="D412" s="6">
        <v>1</v>
      </c>
      <c r="E412" s="6">
        <v>1090</v>
      </c>
      <c r="F412" s="6">
        <v>6710</v>
      </c>
      <c r="G412" s="27">
        <v>5</v>
      </c>
      <c r="I412" s="55">
        <v>649950</v>
      </c>
      <c r="J412" s="6">
        <v>3</v>
      </c>
      <c r="K412" s="6">
        <v>2</v>
      </c>
      <c r="L412" s="6">
        <v>3310</v>
      </c>
      <c r="M412" s="6">
        <v>387684</v>
      </c>
      <c r="N412" s="27">
        <v>8</v>
      </c>
      <c r="P412" s="26">
        <v>455000</v>
      </c>
      <c r="Q412" s="57">
        <v>4</v>
      </c>
      <c r="R412" s="6">
        <v>2</v>
      </c>
      <c r="S412" s="6">
        <v>3360</v>
      </c>
      <c r="T412" s="6">
        <v>7685</v>
      </c>
      <c r="U412" s="27">
        <v>9</v>
      </c>
      <c r="W412" s="38">
        <v>620000</v>
      </c>
      <c r="X412" s="34">
        <v>2</v>
      </c>
      <c r="Y412" s="59">
        <v>2</v>
      </c>
      <c r="Z412" s="34">
        <v>2910</v>
      </c>
      <c r="AA412" s="34">
        <v>6110</v>
      </c>
      <c r="AB412" s="39">
        <v>9</v>
      </c>
      <c r="AD412" s="38">
        <v>654500</v>
      </c>
      <c r="AE412" s="34">
        <v>4</v>
      </c>
      <c r="AF412" s="34">
        <v>1</v>
      </c>
      <c r="AG412" s="34">
        <v>1780</v>
      </c>
      <c r="AH412" s="34">
        <v>5000</v>
      </c>
      <c r="AI412" s="62">
        <v>8</v>
      </c>
      <c r="AK412" s="38">
        <v>470000</v>
      </c>
      <c r="AL412" s="34">
        <v>4</v>
      </c>
      <c r="AM412" s="34">
        <v>2</v>
      </c>
      <c r="AN412" s="59">
        <v>2310</v>
      </c>
      <c r="AO412" s="34">
        <v>7350</v>
      </c>
      <c r="AP412" s="39">
        <v>8</v>
      </c>
      <c r="AS412" s="38">
        <v>219000</v>
      </c>
      <c r="AT412" s="34">
        <v>3</v>
      </c>
      <c r="AU412" s="34">
        <v>1</v>
      </c>
      <c r="AV412" s="34">
        <v>1080</v>
      </c>
      <c r="AW412" s="59">
        <v>10639</v>
      </c>
      <c r="AX412" s="39">
        <v>7</v>
      </c>
      <c r="BN412" s="38">
        <v>408000</v>
      </c>
      <c r="BO412" s="34">
        <v>3</v>
      </c>
      <c r="BP412" s="59">
        <v>2</v>
      </c>
      <c r="BQ412" s="34">
        <v>2800</v>
      </c>
      <c r="BR412" s="34">
        <v>35362</v>
      </c>
      <c r="BS412" s="39">
        <v>9</v>
      </c>
      <c r="BU412" s="38">
        <v>408000</v>
      </c>
      <c r="BV412" s="34">
        <v>3</v>
      </c>
      <c r="BW412" s="59">
        <v>2</v>
      </c>
      <c r="BX412" s="34">
        <v>2800</v>
      </c>
      <c r="BY412" s="34">
        <v>35362</v>
      </c>
      <c r="BZ412" s="39">
        <v>9</v>
      </c>
      <c r="FJ412" s="100"/>
      <c r="FK412" s="89"/>
      <c r="FL412" s="89">
        <v>3310</v>
      </c>
      <c r="FM412" s="89">
        <v>649950</v>
      </c>
      <c r="FN412" s="145">
        <f t="shared" si="61"/>
        <v>1431.44</v>
      </c>
      <c r="FO412" s="145">
        <f t="shared" si="62"/>
        <v>2049020.4736000001</v>
      </c>
      <c r="FP412" s="89">
        <f t="shared" si="58"/>
        <v>193967.09999999998</v>
      </c>
      <c r="FQ412" s="89">
        <f t="shared" si="59"/>
        <v>37623235882.409988</v>
      </c>
      <c r="FR412" s="89">
        <f t="shared" si="60"/>
        <v>277652265.62399995</v>
      </c>
      <c r="FS412" s="89"/>
      <c r="FT412" s="89"/>
      <c r="FU412" s="89"/>
      <c r="FV412" s="139"/>
      <c r="FW412" s="139"/>
      <c r="FX412" s="139"/>
      <c r="FY412" s="139"/>
      <c r="GA412" s="139"/>
      <c r="GB412" s="139"/>
    </row>
    <row r="413" spans="2:184">
      <c r="B413" s="26">
        <v>982000</v>
      </c>
      <c r="C413" s="6">
        <v>4</v>
      </c>
      <c r="D413" s="6">
        <v>2</v>
      </c>
      <c r="E413" s="6">
        <v>2790</v>
      </c>
      <c r="F413" s="6">
        <v>10289</v>
      </c>
      <c r="G413" s="27">
        <v>9</v>
      </c>
      <c r="I413" s="55">
        <v>650000</v>
      </c>
      <c r="J413" s="6">
        <v>2</v>
      </c>
      <c r="K413" s="6">
        <v>1</v>
      </c>
      <c r="L413" s="6">
        <v>1030</v>
      </c>
      <c r="M413" s="6">
        <v>5750</v>
      </c>
      <c r="N413" s="27">
        <v>8</v>
      </c>
      <c r="P413" s="26">
        <v>455000</v>
      </c>
      <c r="Q413" s="57">
        <v>4</v>
      </c>
      <c r="R413" s="6">
        <v>2</v>
      </c>
      <c r="S413" s="6">
        <v>2380</v>
      </c>
      <c r="T413" s="6">
        <v>4500</v>
      </c>
      <c r="U413" s="27">
        <v>6</v>
      </c>
      <c r="W413" s="38">
        <v>620000</v>
      </c>
      <c r="X413" s="34">
        <v>4</v>
      </c>
      <c r="Y413" s="59">
        <v>2</v>
      </c>
      <c r="Z413" s="34">
        <v>2210</v>
      </c>
      <c r="AA413" s="34">
        <v>8101</v>
      </c>
      <c r="AB413" s="39">
        <v>9</v>
      </c>
      <c r="AD413" s="38">
        <v>657000</v>
      </c>
      <c r="AE413" s="34">
        <v>4</v>
      </c>
      <c r="AF413" s="34">
        <v>1</v>
      </c>
      <c r="AG413" s="34">
        <v>2740</v>
      </c>
      <c r="AH413" s="34">
        <v>8520</v>
      </c>
      <c r="AI413" s="62">
        <v>8</v>
      </c>
      <c r="AK413" s="38">
        <v>525000</v>
      </c>
      <c r="AL413" s="34">
        <v>4</v>
      </c>
      <c r="AM413" s="34">
        <v>2</v>
      </c>
      <c r="AN413" s="59">
        <v>2310</v>
      </c>
      <c r="AO413" s="34">
        <v>5573</v>
      </c>
      <c r="AP413" s="39">
        <v>9</v>
      </c>
      <c r="AS413" s="38">
        <v>554000</v>
      </c>
      <c r="AT413" s="34">
        <v>3</v>
      </c>
      <c r="AU413" s="34">
        <v>1</v>
      </c>
      <c r="AV413" s="34">
        <v>1760</v>
      </c>
      <c r="AW413" s="59">
        <v>10780</v>
      </c>
      <c r="AX413" s="39">
        <v>8</v>
      </c>
      <c r="BN413" s="38">
        <v>410000</v>
      </c>
      <c r="BO413" s="34">
        <v>3</v>
      </c>
      <c r="BP413" s="59">
        <v>2</v>
      </c>
      <c r="BQ413" s="34">
        <v>1800</v>
      </c>
      <c r="BR413" s="34">
        <v>36704</v>
      </c>
      <c r="BS413" s="39">
        <v>8</v>
      </c>
      <c r="BU413" s="38">
        <v>410000</v>
      </c>
      <c r="BV413" s="34">
        <v>3</v>
      </c>
      <c r="BW413" s="59">
        <v>2</v>
      </c>
      <c r="BX413" s="34">
        <v>1800</v>
      </c>
      <c r="BY413" s="34">
        <v>36704</v>
      </c>
      <c r="BZ413" s="39">
        <v>8</v>
      </c>
      <c r="FJ413" s="100"/>
      <c r="FK413" s="89"/>
      <c r="FL413" s="89">
        <v>1030</v>
      </c>
      <c r="FM413" s="89">
        <v>650000</v>
      </c>
      <c r="FN413" s="145">
        <f t="shared" si="61"/>
        <v>-848.56</v>
      </c>
      <c r="FO413" s="145">
        <f t="shared" si="62"/>
        <v>720054.07359999989</v>
      </c>
      <c r="FP413" s="89">
        <f t="shared" si="58"/>
        <v>194017.09999999998</v>
      </c>
      <c r="FQ413" s="89">
        <f t="shared" si="59"/>
        <v>37642635092.409988</v>
      </c>
      <c r="FR413" s="89">
        <f t="shared" si="60"/>
        <v>-164635150.37599996</v>
      </c>
      <c r="FS413" s="89"/>
      <c r="FT413" s="89"/>
      <c r="FU413" s="89"/>
      <c r="FV413" s="139"/>
      <c r="FW413" s="139"/>
      <c r="FX413" s="139"/>
      <c r="FY413" s="139"/>
      <c r="GA413" s="139"/>
      <c r="GB413" s="139"/>
    </row>
    <row r="414" spans="2:184">
      <c r="B414" s="26">
        <v>249000</v>
      </c>
      <c r="C414" s="6">
        <v>3</v>
      </c>
      <c r="D414" s="6">
        <v>1</v>
      </c>
      <c r="E414" s="6">
        <v>1070</v>
      </c>
      <c r="F414" s="6">
        <v>5150</v>
      </c>
      <c r="G414" s="27">
        <v>6</v>
      </c>
      <c r="I414" s="55">
        <v>650000</v>
      </c>
      <c r="J414" s="6">
        <v>4</v>
      </c>
      <c r="K414" s="6">
        <v>3</v>
      </c>
      <c r="L414" s="6">
        <v>3270</v>
      </c>
      <c r="M414" s="6">
        <v>15704</v>
      </c>
      <c r="N414" s="27">
        <v>9</v>
      </c>
      <c r="P414" s="26">
        <v>465000</v>
      </c>
      <c r="Q414" s="57">
        <v>4</v>
      </c>
      <c r="R414" s="6">
        <v>2</v>
      </c>
      <c r="S414" s="6">
        <v>2190</v>
      </c>
      <c r="T414" s="6">
        <v>3267</v>
      </c>
      <c r="U414" s="27">
        <v>8</v>
      </c>
      <c r="W414" s="38">
        <v>625000</v>
      </c>
      <c r="X414" s="34">
        <v>4</v>
      </c>
      <c r="Y414" s="59">
        <v>2</v>
      </c>
      <c r="Z414" s="34">
        <v>2020</v>
      </c>
      <c r="AA414" s="34">
        <v>6867</v>
      </c>
      <c r="AB414" s="39">
        <v>8</v>
      </c>
      <c r="AD414" s="38">
        <v>660000</v>
      </c>
      <c r="AE414" s="34">
        <v>3</v>
      </c>
      <c r="AF414" s="34">
        <v>3</v>
      </c>
      <c r="AG414" s="34">
        <v>3600</v>
      </c>
      <c r="AH414" s="34">
        <v>37982</v>
      </c>
      <c r="AI414" s="62">
        <v>8</v>
      </c>
      <c r="AK414" s="38">
        <v>423000</v>
      </c>
      <c r="AL414" s="34">
        <v>4</v>
      </c>
      <c r="AM414" s="34">
        <v>2</v>
      </c>
      <c r="AN414" s="59">
        <v>2320</v>
      </c>
      <c r="AO414" s="34">
        <v>4254</v>
      </c>
      <c r="AP414" s="39">
        <v>8</v>
      </c>
      <c r="AS414" s="38">
        <v>279900</v>
      </c>
      <c r="AT414" s="34">
        <v>3</v>
      </c>
      <c r="AU414" s="34">
        <v>1</v>
      </c>
      <c r="AV414" s="34">
        <v>1400</v>
      </c>
      <c r="AW414" s="59">
        <v>10800</v>
      </c>
      <c r="AX414" s="39">
        <v>6</v>
      </c>
      <c r="BN414" s="38">
        <v>415000</v>
      </c>
      <c r="BO414" s="34">
        <v>3</v>
      </c>
      <c r="BP414" s="59">
        <v>2</v>
      </c>
      <c r="BQ414" s="34">
        <v>2600</v>
      </c>
      <c r="BR414" s="34">
        <v>64626</v>
      </c>
      <c r="BS414" s="39">
        <v>8</v>
      </c>
      <c r="BU414" s="38">
        <v>415000</v>
      </c>
      <c r="BV414" s="34">
        <v>3</v>
      </c>
      <c r="BW414" s="59">
        <v>2</v>
      </c>
      <c r="BX414" s="34">
        <v>2600</v>
      </c>
      <c r="BY414" s="34">
        <v>64626</v>
      </c>
      <c r="BZ414" s="39">
        <v>8</v>
      </c>
      <c r="FJ414" s="100"/>
      <c r="FK414" s="89"/>
      <c r="FL414" s="89">
        <v>3270</v>
      </c>
      <c r="FM414" s="89">
        <v>650000</v>
      </c>
      <c r="FN414" s="145">
        <f t="shared" si="61"/>
        <v>1391.44</v>
      </c>
      <c r="FO414" s="145">
        <f t="shared" si="62"/>
        <v>1936105.2736000002</v>
      </c>
      <c r="FP414" s="89">
        <f t="shared" si="58"/>
        <v>194017.09999999998</v>
      </c>
      <c r="FQ414" s="89">
        <f t="shared" si="59"/>
        <v>37642635092.409988</v>
      </c>
      <c r="FR414" s="89">
        <f t="shared" si="60"/>
        <v>269963153.62399995</v>
      </c>
      <c r="FS414" s="89"/>
      <c r="FT414" s="89"/>
      <c r="FU414" s="89"/>
      <c r="FV414" s="139"/>
      <c r="FW414" s="139"/>
      <c r="FX414" s="139"/>
      <c r="FY414" s="139"/>
      <c r="GA414" s="139"/>
      <c r="GB414" s="139"/>
    </row>
    <row r="415" spans="2:184">
      <c r="B415" s="26">
        <v>425000</v>
      </c>
      <c r="C415" s="6">
        <v>4</v>
      </c>
      <c r="D415" s="6">
        <v>1</v>
      </c>
      <c r="E415" s="6">
        <v>1730</v>
      </c>
      <c r="F415" s="6">
        <v>11890</v>
      </c>
      <c r="G415" s="27">
        <v>7</v>
      </c>
      <c r="I415" s="55">
        <v>650000</v>
      </c>
      <c r="J415" s="6">
        <v>4</v>
      </c>
      <c r="K415" s="6">
        <v>2</v>
      </c>
      <c r="L415" s="6">
        <v>2100</v>
      </c>
      <c r="M415" s="6">
        <v>2500</v>
      </c>
      <c r="N415" s="27">
        <v>8</v>
      </c>
      <c r="P415" s="26">
        <v>465950</v>
      </c>
      <c r="Q415" s="57">
        <v>4</v>
      </c>
      <c r="R415" s="6">
        <v>2</v>
      </c>
      <c r="S415" s="6">
        <v>2340</v>
      </c>
      <c r="T415" s="6">
        <v>6896</v>
      </c>
      <c r="U415" s="27">
        <v>7</v>
      </c>
      <c r="W415" s="38">
        <v>640000</v>
      </c>
      <c r="X415" s="34">
        <v>4</v>
      </c>
      <c r="Y415" s="59">
        <v>2</v>
      </c>
      <c r="Z415" s="34">
        <v>2970</v>
      </c>
      <c r="AA415" s="34">
        <v>34981</v>
      </c>
      <c r="AB415" s="39">
        <v>9</v>
      </c>
      <c r="AD415" s="38">
        <v>660000</v>
      </c>
      <c r="AE415" s="34">
        <v>4</v>
      </c>
      <c r="AF415" s="34">
        <v>2</v>
      </c>
      <c r="AG415" s="34">
        <v>2510</v>
      </c>
      <c r="AH415" s="34">
        <v>4543</v>
      </c>
      <c r="AI415" s="62">
        <v>8</v>
      </c>
      <c r="AK415" s="38">
        <v>429950</v>
      </c>
      <c r="AL415" s="34">
        <v>4</v>
      </c>
      <c r="AM415" s="34">
        <v>2</v>
      </c>
      <c r="AN415" s="59">
        <v>2320</v>
      </c>
      <c r="AO415" s="34">
        <v>4524</v>
      </c>
      <c r="AP415" s="39">
        <v>8</v>
      </c>
      <c r="AS415" s="38">
        <v>659000</v>
      </c>
      <c r="AT415" s="34">
        <v>4</v>
      </c>
      <c r="AU415" s="34">
        <v>2</v>
      </c>
      <c r="AV415" s="34">
        <v>2090</v>
      </c>
      <c r="AW415" s="59">
        <v>10800</v>
      </c>
      <c r="AX415" s="39">
        <v>7</v>
      </c>
      <c r="BN415" s="38">
        <v>415000</v>
      </c>
      <c r="BO415" s="34">
        <v>3</v>
      </c>
      <c r="BP415" s="59">
        <v>2</v>
      </c>
      <c r="BQ415" s="34">
        <v>1620</v>
      </c>
      <c r="BR415" s="34">
        <v>998</v>
      </c>
      <c r="BS415" s="39">
        <v>8</v>
      </c>
      <c r="BU415" s="38">
        <v>415000</v>
      </c>
      <c r="BV415" s="34">
        <v>3</v>
      </c>
      <c r="BW415" s="59">
        <v>2</v>
      </c>
      <c r="BX415" s="34">
        <v>1620</v>
      </c>
      <c r="BY415" s="34">
        <v>998</v>
      </c>
      <c r="BZ415" s="39">
        <v>8</v>
      </c>
      <c r="FJ415" s="100"/>
      <c r="FK415" s="89"/>
      <c r="FL415" s="89">
        <v>2100</v>
      </c>
      <c r="FM415" s="89">
        <v>650000</v>
      </c>
      <c r="FN415" s="145">
        <f t="shared" si="61"/>
        <v>221.44000000000005</v>
      </c>
      <c r="FO415" s="145">
        <f t="shared" si="62"/>
        <v>49035.673600000024</v>
      </c>
      <c r="FP415" s="89">
        <f t="shared" si="58"/>
        <v>194017.09999999998</v>
      </c>
      <c r="FQ415" s="89">
        <f t="shared" si="59"/>
        <v>37642635092.409988</v>
      </c>
      <c r="FR415" s="89">
        <f t="shared" si="60"/>
        <v>42963146.624000005</v>
      </c>
      <c r="FS415" s="89"/>
      <c r="FT415" s="89"/>
      <c r="FU415" s="89"/>
      <c r="FV415" s="139"/>
      <c r="FW415" s="139"/>
      <c r="FX415" s="139"/>
      <c r="FY415" s="139"/>
      <c r="GA415" s="139"/>
      <c r="GB415" s="139"/>
    </row>
    <row r="416" spans="2:184">
      <c r="B416" s="26">
        <v>800000</v>
      </c>
      <c r="C416" s="6">
        <v>3</v>
      </c>
      <c r="D416" s="6">
        <v>3</v>
      </c>
      <c r="E416" s="6">
        <v>2060</v>
      </c>
      <c r="F416" s="6">
        <v>3200</v>
      </c>
      <c r="G416" s="27">
        <v>8</v>
      </c>
      <c r="I416" s="55">
        <v>651000</v>
      </c>
      <c r="J416" s="6">
        <v>3</v>
      </c>
      <c r="K416" s="6">
        <v>3</v>
      </c>
      <c r="L416" s="6">
        <v>2260</v>
      </c>
      <c r="M416" s="6">
        <v>1834</v>
      </c>
      <c r="N416" s="27">
        <v>8</v>
      </c>
      <c r="P416" s="26">
        <v>469000</v>
      </c>
      <c r="Q416" s="57">
        <v>4</v>
      </c>
      <c r="R416" s="6">
        <v>2</v>
      </c>
      <c r="S416" s="6">
        <v>3550</v>
      </c>
      <c r="T416" s="6">
        <v>13938</v>
      </c>
      <c r="U416" s="27">
        <v>8</v>
      </c>
      <c r="W416" s="38">
        <v>649950</v>
      </c>
      <c r="X416" s="34">
        <v>3</v>
      </c>
      <c r="Y416" s="59">
        <v>2</v>
      </c>
      <c r="Z416" s="34">
        <v>3310</v>
      </c>
      <c r="AA416" s="34">
        <v>387684</v>
      </c>
      <c r="AB416" s="39">
        <v>8</v>
      </c>
      <c r="AD416" s="38">
        <v>667500</v>
      </c>
      <c r="AE416" s="34">
        <v>4</v>
      </c>
      <c r="AF416" s="34">
        <v>3</v>
      </c>
      <c r="AG416" s="34">
        <v>1920</v>
      </c>
      <c r="AH416" s="34">
        <v>4000</v>
      </c>
      <c r="AI416" s="62">
        <v>8</v>
      </c>
      <c r="AK416" s="38">
        <v>891000</v>
      </c>
      <c r="AL416" s="34">
        <v>4</v>
      </c>
      <c r="AM416" s="34">
        <v>2</v>
      </c>
      <c r="AN416" s="59">
        <v>2330</v>
      </c>
      <c r="AO416" s="34">
        <v>5000</v>
      </c>
      <c r="AP416" s="39">
        <v>7</v>
      </c>
      <c r="AS416" s="38">
        <v>645000</v>
      </c>
      <c r="AT416" s="34">
        <v>3</v>
      </c>
      <c r="AU416" s="34">
        <v>3</v>
      </c>
      <c r="AV416" s="34">
        <v>3870</v>
      </c>
      <c r="AW416" s="59">
        <v>11000</v>
      </c>
      <c r="AX416" s="39">
        <v>9</v>
      </c>
      <c r="BN416" s="38">
        <v>420000</v>
      </c>
      <c r="BO416" s="34">
        <v>3</v>
      </c>
      <c r="BP416" s="59">
        <v>2</v>
      </c>
      <c r="BQ416" s="34">
        <v>1620</v>
      </c>
      <c r="BR416" s="34">
        <v>1075</v>
      </c>
      <c r="BS416" s="39">
        <v>8</v>
      </c>
      <c r="BU416" s="38">
        <v>420000</v>
      </c>
      <c r="BV416" s="34">
        <v>3</v>
      </c>
      <c r="BW416" s="59">
        <v>2</v>
      </c>
      <c r="BX416" s="34">
        <v>1620</v>
      </c>
      <c r="BY416" s="34">
        <v>1075</v>
      </c>
      <c r="BZ416" s="39">
        <v>8</v>
      </c>
      <c r="FJ416" s="100"/>
      <c r="FK416" s="89"/>
      <c r="FL416" s="89">
        <v>2260</v>
      </c>
      <c r="FM416" s="89">
        <v>651000</v>
      </c>
      <c r="FN416" s="145">
        <f t="shared" si="61"/>
        <v>381.44000000000005</v>
      </c>
      <c r="FO416" s="145">
        <f t="shared" si="62"/>
        <v>145496.47360000006</v>
      </c>
      <c r="FP416" s="89">
        <f t="shared" si="58"/>
        <v>195017.09999999998</v>
      </c>
      <c r="FQ416" s="89">
        <f t="shared" si="59"/>
        <v>38031669292.409988</v>
      </c>
      <c r="FR416" s="89">
        <f t="shared" si="60"/>
        <v>74387322.623999998</v>
      </c>
      <c r="FS416" s="89"/>
      <c r="FT416" s="89"/>
      <c r="FU416" s="89"/>
      <c r="FV416" s="139"/>
      <c r="FW416" s="139"/>
      <c r="FX416" s="139"/>
      <c r="FY416" s="139"/>
      <c r="GA416" s="139"/>
      <c r="GB416" s="139"/>
    </row>
    <row r="417" spans="2:184">
      <c r="B417" s="26">
        <v>590000</v>
      </c>
      <c r="C417" s="6">
        <v>3</v>
      </c>
      <c r="D417" s="6">
        <v>2</v>
      </c>
      <c r="E417" s="6">
        <v>2490</v>
      </c>
      <c r="F417" s="6">
        <v>8800</v>
      </c>
      <c r="G417" s="27">
        <v>8</v>
      </c>
      <c r="I417" s="55">
        <v>654500</v>
      </c>
      <c r="J417" s="6">
        <v>4</v>
      </c>
      <c r="K417" s="6">
        <v>1</v>
      </c>
      <c r="L417" s="6">
        <v>1780</v>
      </c>
      <c r="M417" s="6">
        <v>5000</v>
      </c>
      <c r="N417" s="27">
        <v>8</v>
      </c>
      <c r="P417" s="26">
        <v>470000</v>
      </c>
      <c r="Q417" s="57">
        <v>4</v>
      </c>
      <c r="R417" s="6">
        <v>2</v>
      </c>
      <c r="S417" s="6">
        <v>2310</v>
      </c>
      <c r="T417" s="6">
        <v>7350</v>
      </c>
      <c r="U417" s="27">
        <v>8</v>
      </c>
      <c r="W417" s="38">
        <v>650000</v>
      </c>
      <c r="X417" s="34">
        <v>4</v>
      </c>
      <c r="Y417" s="59">
        <v>2</v>
      </c>
      <c r="Z417" s="34">
        <v>2100</v>
      </c>
      <c r="AA417" s="34">
        <v>2500</v>
      </c>
      <c r="AB417" s="39">
        <v>8</v>
      </c>
      <c r="AD417" s="38">
        <v>670000</v>
      </c>
      <c r="AE417" s="34">
        <v>3</v>
      </c>
      <c r="AF417" s="34">
        <v>2</v>
      </c>
      <c r="AG417" s="34">
        <v>2570</v>
      </c>
      <c r="AH417" s="34">
        <v>10078</v>
      </c>
      <c r="AI417" s="62">
        <v>8</v>
      </c>
      <c r="AK417" s="38">
        <v>585000</v>
      </c>
      <c r="AL417" s="34">
        <v>3</v>
      </c>
      <c r="AM417" s="34">
        <v>2</v>
      </c>
      <c r="AN417" s="59">
        <v>2330</v>
      </c>
      <c r="AO417" s="34">
        <v>33750</v>
      </c>
      <c r="AP417" s="39">
        <v>9</v>
      </c>
      <c r="AS417" s="38">
        <v>475580</v>
      </c>
      <c r="AT417" s="34">
        <v>3</v>
      </c>
      <c r="AU417" s="34">
        <v>1</v>
      </c>
      <c r="AV417" s="34">
        <v>1520</v>
      </c>
      <c r="AW417" s="59">
        <v>11085</v>
      </c>
      <c r="AX417" s="39">
        <v>8</v>
      </c>
      <c r="BN417" s="38">
        <v>423000</v>
      </c>
      <c r="BO417" s="34">
        <v>4</v>
      </c>
      <c r="BP417" s="59">
        <v>2</v>
      </c>
      <c r="BQ417" s="34">
        <v>2320</v>
      </c>
      <c r="BR417" s="34">
        <v>4254</v>
      </c>
      <c r="BS417" s="39">
        <v>8</v>
      </c>
      <c r="BU417" s="38">
        <v>423000</v>
      </c>
      <c r="BV417" s="34">
        <v>4</v>
      </c>
      <c r="BW417" s="59">
        <v>2</v>
      </c>
      <c r="BX417" s="34">
        <v>2320</v>
      </c>
      <c r="BY417" s="34">
        <v>4254</v>
      </c>
      <c r="BZ417" s="39">
        <v>8</v>
      </c>
      <c r="FJ417" s="100"/>
      <c r="FK417" s="89"/>
      <c r="FL417" s="89">
        <v>1780</v>
      </c>
      <c r="FM417" s="89">
        <v>654500</v>
      </c>
      <c r="FN417" s="145">
        <f t="shared" si="61"/>
        <v>-98.559999999999945</v>
      </c>
      <c r="FO417" s="145">
        <f t="shared" si="62"/>
        <v>9714.0735999999888</v>
      </c>
      <c r="FP417" s="89">
        <f t="shared" si="58"/>
        <v>198517.09999999998</v>
      </c>
      <c r="FQ417" s="89">
        <f t="shared" si="59"/>
        <v>39409038992.409988</v>
      </c>
      <c r="FR417" s="89">
        <f t="shared" si="60"/>
        <v>-19565845.375999987</v>
      </c>
      <c r="FS417" s="89"/>
      <c r="FT417" s="89"/>
      <c r="FU417" s="89"/>
      <c r="FV417" s="139"/>
      <c r="FW417" s="139"/>
      <c r="FX417" s="139"/>
      <c r="FY417" s="139"/>
      <c r="GA417" s="139"/>
      <c r="GB417" s="139"/>
    </row>
    <row r="418" spans="2:184">
      <c r="B418" s="26">
        <v>241000</v>
      </c>
      <c r="C418" s="6">
        <v>3</v>
      </c>
      <c r="D418" s="6">
        <v>2</v>
      </c>
      <c r="E418" s="6">
        <v>1520</v>
      </c>
      <c r="F418" s="6">
        <v>7131</v>
      </c>
      <c r="G418" s="27">
        <v>8</v>
      </c>
      <c r="I418" s="55">
        <v>655000</v>
      </c>
      <c r="J418" s="6">
        <v>2</v>
      </c>
      <c r="K418" s="6">
        <v>1</v>
      </c>
      <c r="L418" s="6">
        <v>1450</v>
      </c>
      <c r="M418" s="6">
        <v>15798</v>
      </c>
      <c r="N418" s="27">
        <v>7</v>
      </c>
      <c r="P418" s="26">
        <v>470000</v>
      </c>
      <c r="Q418" s="57">
        <v>4</v>
      </c>
      <c r="R418" s="6">
        <v>2</v>
      </c>
      <c r="S418" s="6">
        <v>1500</v>
      </c>
      <c r="T418" s="6">
        <v>3659</v>
      </c>
      <c r="U418" s="27">
        <v>7</v>
      </c>
      <c r="W418" s="38">
        <v>655000</v>
      </c>
      <c r="X418" s="34">
        <v>3</v>
      </c>
      <c r="Y418" s="59">
        <v>2</v>
      </c>
      <c r="Z418" s="34">
        <v>2370</v>
      </c>
      <c r="AA418" s="34">
        <v>7916</v>
      </c>
      <c r="AB418" s="39">
        <v>9</v>
      </c>
      <c r="AD418" s="38">
        <v>688000</v>
      </c>
      <c r="AE418" s="34">
        <v>4</v>
      </c>
      <c r="AF418" s="34">
        <v>3</v>
      </c>
      <c r="AG418" s="34">
        <v>3000</v>
      </c>
      <c r="AH418" s="34">
        <v>4000</v>
      </c>
      <c r="AI418" s="62">
        <v>8</v>
      </c>
      <c r="AK418" s="38">
        <v>465950</v>
      </c>
      <c r="AL418" s="34">
        <v>4</v>
      </c>
      <c r="AM418" s="34">
        <v>2</v>
      </c>
      <c r="AN418" s="59">
        <v>2340</v>
      </c>
      <c r="AO418" s="34">
        <v>6896</v>
      </c>
      <c r="AP418" s="39">
        <v>7</v>
      </c>
      <c r="AS418" s="38">
        <v>885000</v>
      </c>
      <c r="AT418" s="34">
        <v>4</v>
      </c>
      <c r="AU418" s="34">
        <v>2</v>
      </c>
      <c r="AV418" s="34">
        <v>4090</v>
      </c>
      <c r="AW418" s="59">
        <v>11225</v>
      </c>
      <c r="AX418" s="39">
        <v>10</v>
      </c>
      <c r="BN418" s="38">
        <v>425000</v>
      </c>
      <c r="BO418" s="34">
        <v>3</v>
      </c>
      <c r="BP418" s="59">
        <v>2</v>
      </c>
      <c r="BQ418" s="34">
        <v>1120</v>
      </c>
      <c r="BR418" s="34">
        <v>1100</v>
      </c>
      <c r="BS418" s="39">
        <v>8</v>
      </c>
      <c r="BU418" s="38">
        <v>425000</v>
      </c>
      <c r="BV418" s="34">
        <v>3</v>
      </c>
      <c r="BW418" s="59">
        <v>2</v>
      </c>
      <c r="BX418" s="34">
        <v>1120</v>
      </c>
      <c r="BY418" s="34">
        <v>1100</v>
      </c>
      <c r="BZ418" s="39">
        <v>8</v>
      </c>
      <c r="FJ418" s="100"/>
      <c r="FK418" s="89"/>
      <c r="FL418" s="89">
        <v>1450</v>
      </c>
      <c r="FM418" s="89">
        <v>655000</v>
      </c>
      <c r="FN418" s="145">
        <f t="shared" si="61"/>
        <v>-428.55999999999995</v>
      </c>
      <c r="FO418" s="145">
        <f t="shared" si="62"/>
        <v>183663.67359999995</v>
      </c>
      <c r="FP418" s="89">
        <f t="shared" si="58"/>
        <v>199017.09999999998</v>
      </c>
      <c r="FQ418" s="89">
        <f t="shared" si="59"/>
        <v>39607806092.409988</v>
      </c>
      <c r="FR418" s="89">
        <f t="shared" si="60"/>
        <v>-85290768.375999972</v>
      </c>
      <c r="FS418" s="89"/>
      <c r="FT418" s="89"/>
      <c r="FU418" s="89"/>
      <c r="FV418" s="139"/>
      <c r="FW418" s="139"/>
      <c r="FX418" s="139"/>
      <c r="FY418" s="139"/>
      <c r="GA418" s="139"/>
      <c r="GB418" s="139"/>
    </row>
    <row r="419" spans="2:184">
      <c r="B419" s="26">
        <v>380000</v>
      </c>
      <c r="C419" s="6">
        <v>2</v>
      </c>
      <c r="D419" s="6">
        <v>1</v>
      </c>
      <c r="E419" s="6">
        <v>1800</v>
      </c>
      <c r="F419" s="6">
        <v>7191</v>
      </c>
      <c r="G419" s="27">
        <v>7</v>
      </c>
      <c r="I419" s="55">
        <v>655000</v>
      </c>
      <c r="J419" s="6">
        <v>2</v>
      </c>
      <c r="K419" s="6">
        <v>1</v>
      </c>
      <c r="L419" s="6">
        <v>1660</v>
      </c>
      <c r="M419" s="6">
        <v>5422</v>
      </c>
      <c r="N419" s="27">
        <v>7</v>
      </c>
      <c r="P419" s="26">
        <v>475000</v>
      </c>
      <c r="Q419" s="57">
        <v>4</v>
      </c>
      <c r="R419" s="6">
        <v>2</v>
      </c>
      <c r="S419" s="6">
        <v>2040</v>
      </c>
      <c r="T419" s="6">
        <v>7260</v>
      </c>
      <c r="U419" s="27">
        <v>7</v>
      </c>
      <c r="W419" s="38">
        <v>659000</v>
      </c>
      <c r="X419" s="34">
        <v>4</v>
      </c>
      <c r="Y419" s="59">
        <v>2</v>
      </c>
      <c r="Z419" s="34">
        <v>2090</v>
      </c>
      <c r="AA419" s="34">
        <v>10800</v>
      </c>
      <c r="AB419" s="39">
        <v>7</v>
      </c>
      <c r="AD419" s="38">
        <v>710000</v>
      </c>
      <c r="AE419" s="34">
        <v>3</v>
      </c>
      <c r="AF419" s="34">
        <v>1</v>
      </c>
      <c r="AG419" s="34">
        <v>1650</v>
      </c>
      <c r="AH419" s="34">
        <v>10250</v>
      </c>
      <c r="AI419" s="62">
        <v>8</v>
      </c>
      <c r="AK419" s="38">
        <v>330000</v>
      </c>
      <c r="AL419" s="34">
        <v>4</v>
      </c>
      <c r="AM419" s="34">
        <v>2</v>
      </c>
      <c r="AN419" s="59">
        <v>2340</v>
      </c>
      <c r="AO419" s="34">
        <v>11784</v>
      </c>
      <c r="AP419" s="39">
        <v>9</v>
      </c>
      <c r="AS419" s="38">
        <v>232000</v>
      </c>
      <c r="AT419" s="34">
        <v>3</v>
      </c>
      <c r="AU419" s="34">
        <v>1</v>
      </c>
      <c r="AV419" s="34">
        <v>1300</v>
      </c>
      <c r="AW419" s="59">
        <v>11230</v>
      </c>
      <c r="AX419" s="39">
        <v>7</v>
      </c>
      <c r="BN419" s="38">
        <v>425000</v>
      </c>
      <c r="BO419" s="34">
        <v>4</v>
      </c>
      <c r="BP419" s="59">
        <v>2</v>
      </c>
      <c r="BQ419" s="34">
        <v>2270</v>
      </c>
      <c r="BR419" s="34">
        <v>4400</v>
      </c>
      <c r="BS419" s="39">
        <v>7</v>
      </c>
      <c r="BU419" s="38">
        <v>425000</v>
      </c>
      <c r="BV419" s="34">
        <v>4</v>
      </c>
      <c r="BW419" s="59">
        <v>2</v>
      </c>
      <c r="BX419" s="34">
        <v>2270</v>
      </c>
      <c r="BY419" s="34">
        <v>4400</v>
      </c>
      <c r="BZ419" s="39">
        <v>7</v>
      </c>
      <c r="FJ419" s="100"/>
      <c r="FK419" s="89"/>
      <c r="FL419" s="89">
        <v>1660</v>
      </c>
      <c r="FM419" s="89">
        <v>655000</v>
      </c>
      <c r="FN419" s="145">
        <f t="shared" si="61"/>
        <v>-218.55999999999995</v>
      </c>
      <c r="FO419" s="145">
        <f t="shared" si="62"/>
        <v>47768.473599999976</v>
      </c>
      <c r="FP419" s="89">
        <f t="shared" si="58"/>
        <v>199017.09999999998</v>
      </c>
      <c r="FQ419" s="89">
        <f t="shared" si="59"/>
        <v>39607806092.409988</v>
      </c>
      <c r="FR419" s="89">
        <f t="shared" si="60"/>
        <v>-43497177.375999987</v>
      </c>
      <c r="FS419" s="89"/>
      <c r="FT419" s="89"/>
      <c r="FU419" s="89"/>
      <c r="FV419" s="139"/>
      <c r="FW419" s="139"/>
      <c r="FX419" s="139"/>
      <c r="FY419" s="139"/>
      <c r="GA419" s="139"/>
      <c r="GB419" s="139"/>
    </row>
    <row r="420" spans="2:184">
      <c r="B420" s="26">
        <v>427000</v>
      </c>
      <c r="C420" s="6">
        <v>2</v>
      </c>
      <c r="D420" s="6">
        <v>1</v>
      </c>
      <c r="E420" s="6">
        <v>920</v>
      </c>
      <c r="F420" s="6">
        <v>3780</v>
      </c>
      <c r="G420" s="27">
        <v>6</v>
      </c>
      <c r="I420" s="55">
        <v>655000</v>
      </c>
      <c r="J420" s="6">
        <v>3</v>
      </c>
      <c r="K420" s="6">
        <v>2</v>
      </c>
      <c r="L420" s="6">
        <v>2370</v>
      </c>
      <c r="M420" s="6">
        <v>7916</v>
      </c>
      <c r="N420" s="27">
        <v>9</v>
      </c>
      <c r="P420" s="26">
        <v>479000</v>
      </c>
      <c r="Q420" s="57">
        <v>4</v>
      </c>
      <c r="R420" s="6">
        <v>2</v>
      </c>
      <c r="S420" s="6">
        <v>2370</v>
      </c>
      <c r="T420" s="6">
        <v>30378</v>
      </c>
      <c r="U420" s="27">
        <v>8</v>
      </c>
      <c r="W420" s="38">
        <v>659950</v>
      </c>
      <c r="X420" s="34">
        <v>3</v>
      </c>
      <c r="Y420" s="59">
        <v>2</v>
      </c>
      <c r="Z420" s="34">
        <v>1610</v>
      </c>
      <c r="AA420" s="34">
        <v>1246</v>
      </c>
      <c r="AB420" s="39">
        <v>9</v>
      </c>
      <c r="AD420" s="38">
        <v>710000</v>
      </c>
      <c r="AE420" s="34">
        <v>4</v>
      </c>
      <c r="AF420" s="34">
        <v>2</v>
      </c>
      <c r="AG420" s="34">
        <v>2780</v>
      </c>
      <c r="AH420" s="34">
        <v>6978</v>
      </c>
      <c r="AI420" s="62">
        <v>8</v>
      </c>
      <c r="AK420" s="38">
        <v>995000</v>
      </c>
      <c r="AL420" s="46">
        <v>4</v>
      </c>
      <c r="AM420" s="46">
        <v>2</v>
      </c>
      <c r="AN420" s="60">
        <v>2340</v>
      </c>
      <c r="AO420" s="46">
        <v>13406</v>
      </c>
      <c r="AP420" s="39">
        <v>9</v>
      </c>
      <c r="AS420" s="38">
        <v>440000</v>
      </c>
      <c r="AT420" s="34">
        <v>3</v>
      </c>
      <c r="AU420" s="34">
        <v>2</v>
      </c>
      <c r="AV420" s="34">
        <v>2060</v>
      </c>
      <c r="AW420" s="59">
        <v>11231</v>
      </c>
      <c r="AX420" s="39">
        <v>8</v>
      </c>
      <c r="BN420" s="38">
        <v>425000</v>
      </c>
      <c r="BO420" s="34">
        <v>4</v>
      </c>
      <c r="BP420" s="59">
        <v>2</v>
      </c>
      <c r="BQ420" s="34">
        <v>1900</v>
      </c>
      <c r="BR420" s="34">
        <v>2766</v>
      </c>
      <c r="BS420" s="39">
        <v>8</v>
      </c>
      <c r="BU420" s="38">
        <v>425000</v>
      </c>
      <c r="BV420" s="34">
        <v>4</v>
      </c>
      <c r="BW420" s="59">
        <v>2</v>
      </c>
      <c r="BX420" s="34">
        <v>1900</v>
      </c>
      <c r="BY420" s="34">
        <v>2766</v>
      </c>
      <c r="BZ420" s="39">
        <v>8</v>
      </c>
      <c r="FJ420" s="100"/>
      <c r="FK420" s="89"/>
      <c r="FL420" s="89">
        <v>2370</v>
      </c>
      <c r="FM420" s="89">
        <v>655000</v>
      </c>
      <c r="FN420" s="145">
        <f t="shared" si="61"/>
        <v>491.44000000000005</v>
      </c>
      <c r="FO420" s="145">
        <f t="shared" si="62"/>
        <v>241513.27360000004</v>
      </c>
      <c r="FP420" s="89">
        <f t="shared" si="58"/>
        <v>199017.09999999998</v>
      </c>
      <c r="FQ420" s="89">
        <f t="shared" si="59"/>
        <v>39607806092.409988</v>
      </c>
      <c r="FR420" s="89">
        <f t="shared" si="60"/>
        <v>97804963.623999998</v>
      </c>
      <c r="FS420" s="89"/>
      <c r="FT420" s="89"/>
      <c r="FU420" s="89"/>
      <c r="FV420" s="139"/>
      <c r="FW420" s="139"/>
      <c r="FX420" s="139"/>
      <c r="FY420" s="139"/>
      <c r="GA420" s="139"/>
      <c r="GB420" s="139"/>
    </row>
    <row r="421" spans="2:184">
      <c r="B421" s="26">
        <v>752888</v>
      </c>
      <c r="C421" s="6">
        <v>3</v>
      </c>
      <c r="D421" s="6">
        <v>2</v>
      </c>
      <c r="E421" s="6">
        <v>2420</v>
      </c>
      <c r="F421" s="6">
        <v>9000</v>
      </c>
      <c r="G421" s="27">
        <v>9</v>
      </c>
      <c r="I421" s="55">
        <v>657000</v>
      </c>
      <c r="J421" s="6">
        <v>4</v>
      </c>
      <c r="K421" s="6">
        <v>1</v>
      </c>
      <c r="L421" s="6">
        <v>2740</v>
      </c>
      <c r="M421" s="6">
        <v>8520</v>
      </c>
      <c r="N421" s="27">
        <v>8</v>
      </c>
      <c r="P421" s="26">
        <v>480000</v>
      </c>
      <c r="Q421" s="57">
        <v>4</v>
      </c>
      <c r="R421" s="6">
        <v>1</v>
      </c>
      <c r="S421" s="6">
        <v>1920</v>
      </c>
      <c r="T421" s="6">
        <v>9380</v>
      </c>
      <c r="U421" s="27">
        <v>7</v>
      </c>
      <c r="W421" s="38">
        <v>660000</v>
      </c>
      <c r="X421" s="34">
        <v>4</v>
      </c>
      <c r="Y421" s="59">
        <v>2</v>
      </c>
      <c r="Z421" s="34">
        <v>2510</v>
      </c>
      <c r="AA421" s="34">
        <v>4543</v>
      </c>
      <c r="AB421" s="39">
        <v>8</v>
      </c>
      <c r="AD421" s="38">
        <v>717500</v>
      </c>
      <c r="AE421" s="34">
        <v>3</v>
      </c>
      <c r="AF421" s="34">
        <v>1</v>
      </c>
      <c r="AG421" s="34">
        <v>2090</v>
      </c>
      <c r="AH421" s="34">
        <v>4000</v>
      </c>
      <c r="AI421" s="62">
        <v>8</v>
      </c>
      <c r="AK421" s="38">
        <v>505000</v>
      </c>
      <c r="AL421" s="34">
        <v>4</v>
      </c>
      <c r="AM421" s="34">
        <v>2</v>
      </c>
      <c r="AN421" s="59">
        <v>2350</v>
      </c>
      <c r="AO421" s="34">
        <v>12540</v>
      </c>
      <c r="AP421" s="39">
        <v>8</v>
      </c>
      <c r="AS421" s="38">
        <v>279950</v>
      </c>
      <c r="AT421" s="34">
        <v>3</v>
      </c>
      <c r="AU421" s="34">
        <v>1</v>
      </c>
      <c r="AV421" s="34">
        <v>1510</v>
      </c>
      <c r="AW421" s="59">
        <v>11234</v>
      </c>
      <c r="AX421" s="39">
        <v>7</v>
      </c>
      <c r="BN421" s="38">
        <v>429950</v>
      </c>
      <c r="BO421" s="34">
        <v>4</v>
      </c>
      <c r="BP421" s="59">
        <v>2</v>
      </c>
      <c r="BQ421" s="34">
        <v>2320</v>
      </c>
      <c r="BR421" s="34">
        <v>4524</v>
      </c>
      <c r="BS421" s="39">
        <v>8</v>
      </c>
      <c r="BU421" s="38">
        <v>429950</v>
      </c>
      <c r="BV421" s="34">
        <v>4</v>
      </c>
      <c r="BW421" s="59">
        <v>2</v>
      </c>
      <c r="BX421" s="34">
        <v>2320</v>
      </c>
      <c r="BY421" s="34">
        <v>4524</v>
      </c>
      <c r="BZ421" s="39">
        <v>8</v>
      </c>
      <c r="FJ421" s="100"/>
      <c r="FK421" s="89"/>
      <c r="FL421" s="89">
        <v>2740</v>
      </c>
      <c r="FM421" s="89">
        <v>657000</v>
      </c>
      <c r="FN421" s="145">
        <f t="shared" si="61"/>
        <v>861.44</v>
      </c>
      <c r="FO421" s="145">
        <f t="shared" si="62"/>
        <v>742078.87360000005</v>
      </c>
      <c r="FP421" s="89">
        <f t="shared" si="58"/>
        <v>201017.09999999998</v>
      </c>
      <c r="FQ421" s="89">
        <f t="shared" si="59"/>
        <v>40407874492.409988</v>
      </c>
      <c r="FR421" s="89">
        <f t="shared" si="60"/>
        <v>173164170.62399998</v>
      </c>
      <c r="FS421" s="89"/>
      <c r="FT421" s="89"/>
      <c r="FU421" s="89"/>
      <c r="FV421" s="139"/>
      <c r="FW421" s="139"/>
      <c r="FX421" s="139"/>
      <c r="FY421" s="139"/>
      <c r="GA421" s="139"/>
      <c r="GB421" s="139"/>
    </row>
    <row r="422" spans="2:184">
      <c r="B422" s="26">
        <v>645000</v>
      </c>
      <c r="C422" s="6">
        <v>4</v>
      </c>
      <c r="D422" s="6">
        <v>1</v>
      </c>
      <c r="E422" s="6">
        <v>2550</v>
      </c>
      <c r="F422" s="6">
        <v>4000</v>
      </c>
      <c r="G422" s="27">
        <v>7</v>
      </c>
      <c r="I422" s="55">
        <v>657044</v>
      </c>
      <c r="J422" s="6">
        <v>3</v>
      </c>
      <c r="K422" s="6">
        <v>3</v>
      </c>
      <c r="L422" s="6">
        <v>3420</v>
      </c>
      <c r="M422" s="6">
        <v>23786</v>
      </c>
      <c r="N422" s="27">
        <v>9</v>
      </c>
      <c r="P422" s="26">
        <v>486000</v>
      </c>
      <c r="Q422" s="57">
        <v>4</v>
      </c>
      <c r="R422" s="6">
        <v>2</v>
      </c>
      <c r="S422" s="6">
        <v>3560</v>
      </c>
      <c r="T422" s="6">
        <v>12047</v>
      </c>
      <c r="U422" s="27">
        <v>10</v>
      </c>
      <c r="W422" s="38">
        <v>670000</v>
      </c>
      <c r="X422" s="34">
        <v>3</v>
      </c>
      <c r="Y422" s="59">
        <v>2</v>
      </c>
      <c r="Z422" s="34">
        <v>2570</v>
      </c>
      <c r="AA422" s="34">
        <v>10078</v>
      </c>
      <c r="AB422" s="39">
        <v>8</v>
      </c>
      <c r="AD422" s="38">
        <v>730000</v>
      </c>
      <c r="AE422" s="34">
        <v>4</v>
      </c>
      <c r="AF422" s="34">
        <v>2</v>
      </c>
      <c r="AG422" s="34">
        <v>2190</v>
      </c>
      <c r="AH422" s="34">
        <v>9009</v>
      </c>
      <c r="AI422" s="62">
        <v>8</v>
      </c>
      <c r="AK422" s="38">
        <v>620000</v>
      </c>
      <c r="AL422" s="34">
        <v>4</v>
      </c>
      <c r="AM422" s="34">
        <v>1</v>
      </c>
      <c r="AN422" s="59">
        <v>2350</v>
      </c>
      <c r="AO422" s="34">
        <v>18800</v>
      </c>
      <c r="AP422" s="39">
        <v>8</v>
      </c>
      <c r="AS422" s="38">
        <v>450000</v>
      </c>
      <c r="AT422" s="34">
        <v>3</v>
      </c>
      <c r="AU422" s="34">
        <v>2</v>
      </c>
      <c r="AV422" s="34">
        <v>1680</v>
      </c>
      <c r="AW422" s="59">
        <v>11250</v>
      </c>
      <c r="AX422" s="39">
        <v>8</v>
      </c>
      <c r="BN422" s="38">
        <v>430000</v>
      </c>
      <c r="BO422" s="34">
        <v>3</v>
      </c>
      <c r="BP422" s="59">
        <v>2</v>
      </c>
      <c r="BQ422" s="34">
        <v>1540</v>
      </c>
      <c r="BR422" s="34">
        <v>6000</v>
      </c>
      <c r="BS422" s="39">
        <v>6</v>
      </c>
      <c r="BU422" s="38">
        <v>430000</v>
      </c>
      <c r="BV422" s="34">
        <v>3</v>
      </c>
      <c r="BW422" s="59">
        <v>2</v>
      </c>
      <c r="BX422" s="34">
        <v>1540</v>
      </c>
      <c r="BY422" s="34">
        <v>6000</v>
      </c>
      <c r="BZ422" s="39">
        <v>6</v>
      </c>
      <c r="FJ422" s="100"/>
      <c r="FK422" s="89"/>
      <c r="FL422" s="89">
        <v>3420</v>
      </c>
      <c r="FM422" s="89">
        <v>657044</v>
      </c>
      <c r="FN422" s="145">
        <f t="shared" si="61"/>
        <v>1541.44</v>
      </c>
      <c r="FO422" s="145">
        <f t="shared" si="62"/>
        <v>2376037.2736</v>
      </c>
      <c r="FP422" s="89">
        <f t="shared" si="58"/>
        <v>201061.09999999998</v>
      </c>
      <c r="FQ422" s="89">
        <f t="shared" si="59"/>
        <v>40425565933.209991</v>
      </c>
      <c r="FR422" s="89">
        <f t="shared" si="60"/>
        <v>309923621.98399997</v>
      </c>
      <c r="FS422" s="89"/>
      <c r="FT422" s="89"/>
      <c r="FU422" s="89"/>
      <c r="FV422" s="139"/>
      <c r="FW422" s="139"/>
      <c r="FX422" s="139"/>
      <c r="FY422" s="139"/>
      <c r="GA422" s="139"/>
      <c r="GB422" s="139"/>
    </row>
    <row r="423" spans="2:184">
      <c r="B423" s="26">
        <v>906000</v>
      </c>
      <c r="C423" s="6">
        <v>3</v>
      </c>
      <c r="D423" s="6">
        <v>2</v>
      </c>
      <c r="E423" s="6">
        <v>2030</v>
      </c>
      <c r="F423" s="6">
        <v>1800</v>
      </c>
      <c r="G423" s="27">
        <v>9</v>
      </c>
      <c r="I423" s="55">
        <v>658000</v>
      </c>
      <c r="J423" s="6">
        <v>2</v>
      </c>
      <c r="K423" s="6">
        <v>1</v>
      </c>
      <c r="L423" s="6">
        <v>1010</v>
      </c>
      <c r="M423" s="6">
        <v>14244</v>
      </c>
      <c r="N423" s="27">
        <v>5</v>
      </c>
      <c r="P423" s="26">
        <v>487000</v>
      </c>
      <c r="Q423" s="57">
        <v>4</v>
      </c>
      <c r="R423" s="6">
        <v>2</v>
      </c>
      <c r="S423" s="6">
        <v>2400</v>
      </c>
      <c r="T423" s="6">
        <v>7000</v>
      </c>
      <c r="U423" s="27">
        <v>8</v>
      </c>
      <c r="W423" s="38">
        <v>672000</v>
      </c>
      <c r="X423" s="34">
        <v>4</v>
      </c>
      <c r="Y423" s="59">
        <v>2</v>
      </c>
      <c r="Z423" s="34">
        <v>2440</v>
      </c>
      <c r="AA423" s="34">
        <v>10049</v>
      </c>
      <c r="AB423" s="39">
        <v>9</v>
      </c>
      <c r="AD423" s="38">
        <v>765000</v>
      </c>
      <c r="AE423" s="34">
        <v>4</v>
      </c>
      <c r="AF423" s="34">
        <v>2</v>
      </c>
      <c r="AG423" s="34">
        <v>2660</v>
      </c>
      <c r="AH423" s="34">
        <v>4500</v>
      </c>
      <c r="AI423" s="62">
        <v>8</v>
      </c>
      <c r="AK423" s="38">
        <v>397950</v>
      </c>
      <c r="AL423" s="34">
        <v>4</v>
      </c>
      <c r="AM423" s="34">
        <v>1</v>
      </c>
      <c r="AN423" s="59">
        <v>2360</v>
      </c>
      <c r="AO423" s="34">
        <v>8116</v>
      </c>
      <c r="AP423" s="39">
        <v>7</v>
      </c>
      <c r="AS423" s="38">
        <v>304900</v>
      </c>
      <c r="AT423" s="34">
        <v>4</v>
      </c>
      <c r="AU423" s="34">
        <v>1</v>
      </c>
      <c r="AV423" s="34">
        <v>2600</v>
      </c>
      <c r="AW423" s="59">
        <v>11325</v>
      </c>
      <c r="AX423" s="39">
        <v>7</v>
      </c>
      <c r="BN423" s="38">
        <v>436000</v>
      </c>
      <c r="BO423" s="34">
        <v>3</v>
      </c>
      <c r="BP423" s="59">
        <v>2</v>
      </c>
      <c r="BQ423" s="34">
        <v>1150</v>
      </c>
      <c r="BR423" s="34">
        <v>1193</v>
      </c>
      <c r="BS423" s="39">
        <v>8</v>
      </c>
      <c r="BU423" s="38">
        <v>436000</v>
      </c>
      <c r="BV423" s="34">
        <v>3</v>
      </c>
      <c r="BW423" s="59">
        <v>2</v>
      </c>
      <c r="BX423" s="34">
        <v>1150</v>
      </c>
      <c r="BY423" s="34">
        <v>1193</v>
      </c>
      <c r="BZ423" s="39">
        <v>8</v>
      </c>
      <c r="FJ423" s="100"/>
      <c r="FK423" s="89"/>
      <c r="FL423" s="89">
        <v>1010</v>
      </c>
      <c r="FM423" s="89">
        <v>658000</v>
      </c>
      <c r="FN423" s="145">
        <f t="shared" si="61"/>
        <v>-868.56</v>
      </c>
      <c r="FO423" s="145">
        <f t="shared" si="62"/>
        <v>754396.47359999991</v>
      </c>
      <c r="FP423" s="89">
        <f t="shared" si="58"/>
        <v>202017.09999999998</v>
      </c>
      <c r="FQ423" s="89">
        <f t="shared" si="59"/>
        <v>40810908692.409988</v>
      </c>
      <c r="FR423" s="89">
        <f t="shared" si="60"/>
        <v>-175463972.37599996</v>
      </c>
      <c r="FS423" s="89"/>
      <c r="FT423" s="89"/>
      <c r="FU423" s="89"/>
      <c r="FV423" s="139"/>
      <c r="FW423" s="139"/>
      <c r="FX423" s="139"/>
      <c r="FY423" s="139"/>
      <c r="GA423" s="139"/>
      <c r="GB423" s="139"/>
    </row>
    <row r="424" spans="2:184">
      <c r="B424" s="26">
        <v>498000</v>
      </c>
      <c r="C424" s="6">
        <v>4</v>
      </c>
      <c r="D424" s="6">
        <v>2</v>
      </c>
      <c r="E424" s="6">
        <v>2270</v>
      </c>
      <c r="F424" s="6">
        <v>7375</v>
      </c>
      <c r="G424" s="27">
        <v>7</v>
      </c>
      <c r="I424" s="55">
        <v>659000</v>
      </c>
      <c r="J424" s="6">
        <v>4</v>
      </c>
      <c r="K424" s="6">
        <v>2</v>
      </c>
      <c r="L424" s="6">
        <v>2090</v>
      </c>
      <c r="M424" s="6">
        <v>10800</v>
      </c>
      <c r="N424" s="27">
        <v>7</v>
      </c>
      <c r="P424" s="26">
        <v>489000</v>
      </c>
      <c r="Q424" s="57">
        <v>4</v>
      </c>
      <c r="R424" s="6">
        <v>2</v>
      </c>
      <c r="S424" s="6">
        <v>2120</v>
      </c>
      <c r="T424" s="6">
        <v>11479</v>
      </c>
      <c r="U424" s="27">
        <v>7</v>
      </c>
      <c r="W424" s="38">
        <v>680000</v>
      </c>
      <c r="X424" s="34">
        <v>3</v>
      </c>
      <c r="Y424" s="59">
        <v>2</v>
      </c>
      <c r="Z424" s="34">
        <v>1820</v>
      </c>
      <c r="AA424" s="34">
        <v>8316</v>
      </c>
      <c r="AB424" s="39">
        <v>7</v>
      </c>
      <c r="AD424" s="38">
        <v>772000</v>
      </c>
      <c r="AE424" s="34">
        <v>4</v>
      </c>
      <c r="AF424" s="34">
        <v>2</v>
      </c>
      <c r="AG424" s="34">
        <v>2110</v>
      </c>
      <c r="AH424" s="34">
        <v>3750</v>
      </c>
      <c r="AI424" s="62">
        <v>8</v>
      </c>
      <c r="AK424" s="38">
        <v>399888</v>
      </c>
      <c r="AL424" s="34">
        <v>4</v>
      </c>
      <c r="AM424" s="34">
        <v>1</v>
      </c>
      <c r="AN424" s="59">
        <v>2370</v>
      </c>
      <c r="AO424" s="34">
        <v>30200</v>
      </c>
      <c r="AP424" s="39">
        <v>7</v>
      </c>
      <c r="AS424" s="38">
        <v>364000</v>
      </c>
      <c r="AT424" s="34">
        <v>4</v>
      </c>
      <c r="AU424" s="34">
        <v>1</v>
      </c>
      <c r="AV424" s="34">
        <v>1020</v>
      </c>
      <c r="AW424" s="59">
        <v>11383</v>
      </c>
      <c r="AX424" s="39">
        <v>6</v>
      </c>
      <c r="BN424" s="38">
        <v>437000</v>
      </c>
      <c r="BO424" s="34">
        <v>4</v>
      </c>
      <c r="BP424" s="59">
        <v>2</v>
      </c>
      <c r="BQ424" s="34">
        <v>1890</v>
      </c>
      <c r="BR424" s="34">
        <v>8505</v>
      </c>
      <c r="BS424" s="39">
        <v>8</v>
      </c>
      <c r="BU424" s="38">
        <v>437000</v>
      </c>
      <c r="BV424" s="34">
        <v>4</v>
      </c>
      <c r="BW424" s="59">
        <v>2</v>
      </c>
      <c r="BX424" s="34">
        <v>1890</v>
      </c>
      <c r="BY424" s="34">
        <v>8505</v>
      </c>
      <c r="BZ424" s="39">
        <v>8</v>
      </c>
      <c r="FJ424" s="100"/>
      <c r="FK424" s="89"/>
      <c r="FL424" s="89">
        <v>2090</v>
      </c>
      <c r="FM424" s="89">
        <v>659000</v>
      </c>
      <c r="FN424" s="145">
        <f t="shared" si="61"/>
        <v>211.44000000000005</v>
      </c>
      <c r="FO424" s="145">
        <f t="shared" si="62"/>
        <v>44706.873600000021</v>
      </c>
      <c r="FP424" s="89">
        <f t="shared" si="58"/>
        <v>203017.09999999998</v>
      </c>
      <c r="FQ424" s="89">
        <f t="shared" si="59"/>
        <v>41215942892.409988</v>
      </c>
      <c r="FR424" s="89">
        <f t="shared" si="60"/>
        <v>42925935.624000005</v>
      </c>
      <c r="FS424" s="89"/>
      <c r="FT424" s="89"/>
      <c r="FU424" s="89"/>
      <c r="FV424" s="139"/>
      <c r="FW424" s="139"/>
      <c r="FX424" s="139"/>
      <c r="FY424" s="139"/>
      <c r="GA424" s="139"/>
      <c r="GB424" s="139"/>
    </row>
    <row r="425" spans="2:184">
      <c r="B425" s="26">
        <v>820000</v>
      </c>
      <c r="C425" s="6">
        <v>4</v>
      </c>
      <c r="D425" s="6">
        <v>2</v>
      </c>
      <c r="E425" s="6">
        <v>2440</v>
      </c>
      <c r="F425" s="6">
        <v>5737</v>
      </c>
      <c r="G425" s="27">
        <v>8</v>
      </c>
      <c r="I425" s="55">
        <v>659950</v>
      </c>
      <c r="J425" s="6">
        <v>3</v>
      </c>
      <c r="K425" s="6">
        <v>2</v>
      </c>
      <c r="L425" s="6">
        <v>1610</v>
      </c>
      <c r="M425" s="6">
        <v>1246</v>
      </c>
      <c r="N425" s="27">
        <v>9</v>
      </c>
      <c r="P425" s="26">
        <v>495000</v>
      </c>
      <c r="Q425" s="57">
        <v>4</v>
      </c>
      <c r="R425" s="6">
        <v>1</v>
      </c>
      <c r="S425" s="6">
        <v>1930</v>
      </c>
      <c r="T425" s="6">
        <v>6720</v>
      </c>
      <c r="U425" s="27">
        <v>8</v>
      </c>
      <c r="W425" s="38">
        <v>680000</v>
      </c>
      <c r="X425" s="34">
        <v>4</v>
      </c>
      <c r="Y425" s="59">
        <v>2</v>
      </c>
      <c r="Z425" s="34">
        <v>3620</v>
      </c>
      <c r="AA425" s="34">
        <v>35429</v>
      </c>
      <c r="AB425" s="39">
        <v>10</v>
      </c>
      <c r="AD425" s="38">
        <v>798750</v>
      </c>
      <c r="AE425" s="34">
        <v>2</v>
      </c>
      <c r="AF425" s="34">
        <v>2</v>
      </c>
      <c r="AG425" s="34">
        <v>2160</v>
      </c>
      <c r="AH425" s="34">
        <v>2578</v>
      </c>
      <c r="AI425" s="62">
        <v>8</v>
      </c>
      <c r="AK425" s="38">
        <v>475000</v>
      </c>
      <c r="AL425" s="34">
        <v>3</v>
      </c>
      <c r="AM425" s="34">
        <v>2</v>
      </c>
      <c r="AN425" s="59">
        <v>2370</v>
      </c>
      <c r="AO425" s="34">
        <v>3239</v>
      </c>
      <c r="AP425" s="39">
        <v>8</v>
      </c>
      <c r="AS425" s="38">
        <v>317000</v>
      </c>
      <c r="AT425" s="34">
        <v>3</v>
      </c>
      <c r="AU425" s="34">
        <v>2</v>
      </c>
      <c r="AV425" s="34">
        <v>1760</v>
      </c>
      <c r="AW425" s="59">
        <v>11410</v>
      </c>
      <c r="AX425" s="39">
        <v>7</v>
      </c>
      <c r="BN425" s="38">
        <v>440000</v>
      </c>
      <c r="BO425" s="34">
        <v>3</v>
      </c>
      <c r="BP425" s="59">
        <v>2</v>
      </c>
      <c r="BQ425" s="34">
        <v>2060</v>
      </c>
      <c r="BR425" s="34">
        <v>11231</v>
      </c>
      <c r="BS425" s="39">
        <v>8</v>
      </c>
      <c r="BU425" s="38">
        <v>440000</v>
      </c>
      <c r="BV425" s="34">
        <v>3</v>
      </c>
      <c r="BW425" s="59">
        <v>2</v>
      </c>
      <c r="BX425" s="34">
        <v>2060</v>
      </c>
      <c r="BY425" s="34">
        <v>11231</v>
      </c>
      <c r="BZ425" s="39">
        <v>8</v>
      </c>
      <c r="FJ425" s="100"/>
      <c r="FK425" s="89"/>
      <c r="FL425" s="89">
        <v>1610</v>
      </c>
      <c r="FM425" s="89">
        <v>659950</v>
      </c>
      <c r="FN425" s="145">
        <f t="shared" si="61"/>
        <v>-268.55999999999995</v>
      </c>
      <c r="FO425" s="145">
        <f t="shared" si="62"/>
        <v>72124.473599999968</v>
      </c>
      <c r="FP425" s="89">
        <f t="shared" si="58"/>
        <v>203967.09999999998</v>
      </c>
      <c r="FQ425" s="89">
        <f t="shared" si="59"/>
        <v>41602577882.409988</v>
      </c>
      <c r="FR425" s="89">
        <f t="shared" si="60"/>
        <v>-54777404.37599998</v>
      </c>
      <c r="FS425" s="89"/>
      <c r="FT425" s="89"/>
      <c r="FU425" s="89"/>
      <c r="FV425" s="139"/>
      <c r="FW425" s="139"/>
      <c r="FX425" s="139"/>
      <c r="FY425" s="139"/>
      <c r="GA425" s="139"/>
      <c r="GB425" s="139"/>
    </row>
    <row r="426" spans="2:184">
      <c r="B426" s="26">
        <v>240000</v>
      </c>
      <c r="C426" s="6">
        <v>4</v>
      </c>
      <c r="D426" s="6">
        <v>1</v>
      </c>
      <c r="E426" s="6">
        <v>1910</v>
      </c>
      <c r="F426" s="6">
        <v>16320</v>
      </c>
      <c r="G426" s="27">
        <v>6</v>
      </c>
      <c r="I426" s="55">
        <v>660000</v>
      </c>
      <c r="J426" s="6">
        <v>3</v>
      </c>
      <c r="K426" s="6">
        <v>3</v>
      </c>
      <c r="L426" s="6">
        <v>3600</v>
      </c>
      <c r="M426" s="6">
        <v>37982</v>
      </c>
      <c r="N426" s="27">
        <v>8</v>
      </c>
      <c r="P426" s="26">
        <v>498000</v>
      </c>
      <c r="Q426" s="57">
        <v>4</v>
      </c>
      <c r="R426" s="6">
        <v>2</v>
      </c>
      <c r="S426" s="6">
        <v>2270</v>
      </c>
      <c r="T426" s="6">
        <v>7375</v>
      </c>
      <c r="U426" s="27">
        <v>7</v>
      </c>
      <c r="W426" s="38">
        <v>689000</v>
      </c>
      <c r="X426" s="34">
        <v>4</v>
      </c>
      <c r="Y426" s="59">
        <v>2</v>
      </c>
      <c r="Z426" s="34">
        <v>3250</v>
      </c>
      <c r="AA426" s="34">
        <v>10000</v>
      </c>
      <c r="AB426" s="39">
        <v>9</v>
      </c>
      <c r="AD426" s="38">
        <v>800000</v>
      </c>
      <c r="AE426" s="34">
        <v>3</v>
      </c>
      <c r="AF426" s="34">
        <v>3</v>
      </c>
      <c r="AG426" s="34">
        <v>2060</v>
      </c>
      <c r="AH426" s="34">
        <v>3200</v>
      </c>
      <c r="AI426" s="62">
        <v>8</v>
      </c>
      <c r="AK426" s="38">
        <v>479000</v>
      </c>
      <c r="AL426" s="34">
        <v>4</v>
      </c>
      <c r="AM426" s="34">
        <v>2</v>
      </c>
      <c r="AN426" s="59">
        <v>2370</v>
      </c>
      <c r="AO426" s="34">
        <v>30378</v>
      </c>
      <c r="AP426" s="39">
        <v>8</v>
      </c>
      <c r="AS426" s="38">
        <v>287000</v>
      </c>
      <c r="AT426" s="34">
        <v>3</v>
      </c>
      <c r="AU426" s="34">
        <v>1</v>
      </c>
      <c r="AV426" s="34">
        <v>1150</v>
      </c>
      <c r="AW426" s="59">
        <v>11475</v>
      </c>
      <c r="AX426" s="39">
        <v>7</v>
      </c>
      <c r="BN426" s="38">
        <v>442000</v>
      </c>
      <c r="BO426" s="34">
        <v>4</v>
      </c>
      <c r="BP426" s="59">
        <v>2</v>
      </c>
      <c r="BQ426" s="34">
        <v>2080</v>
      </c>
      <c r="BR426" s="34">
        <v>12007</v>
      </c>
      <c r="BS426" s="39">
        <v>8</v>
      </c>
      <c r="BU426" s="38">
        <v>442000</v>
      </c>
      <c r="BV426" s="34">
        <v>4</v>
      </c>
      <c r="BW426" s="59">
        <v>2</v>
      </c>
      <c r="BX426" s="34">
        <v>2080</v>
      </c>
      <c r="BY426" s="34">
        <v>12007</v>
      </c>
      <c r="BZ426" s="39">
        <v>8</v>
      </c>
      <c r="FJ426" s="100"/>
      <c r="FK426" s="89"/>
      <c r="FL426" s="89">
        <v>3600</v>
      </c>
      <c r="FM426" s="89">
        <v>660000</v>
      </c>
      <c r="FN426" s="145">
        <f t="shared" si="61"/>
        <v>1721.44</v>
      </c>
      <c r="FO426" s="145">
        <f t="shared" si="62"/>
        <v>2963355.6736000003</v>
      </c>
      <c r="FP426" s="89">
        <f t="shared" si="58"/>
        <v>204017.09999999998</v>
      </c>
      <c r="FQ426" s="89">
        <f t="shared" si="59"/>
        <v>41622977092.409988</v>
      </c>
      <c r="FR426" s="89">
        <f t="shared" si="60"/>
        <v>351203196.62399995</v>
      </c>
      <c r="FS426" s="89"/>
      <c r="FT426" s="89"/>
      <c r="FU426" s="89"/>
      <c r="FV426" s="139"/>
      <c r="FW426" s="139"/>
      <c r="FX426" s="139"/>
      <c r="FY426" s="139"/>
      <c r="GA426" s="139"/>
      <c r="GB426" s="139"/>
    </row>
    <row r="427" spans="2:184">
      <c r="B427" s="26">
        <v>700000</v>
      </c>
      <c r="C427" s="6">
        <v>4</v>
      </c>
      <c r="D427" s="6">
        <v>2</v>
      </c>
      <c r="E427" s="6">
        <v>2490</v>
      </c>
      <c r="F427" s="6">
        <v>4700</v>
      </c>
      <c r="G427" s="27">
        <v>7</v>
      </c>
      <c r="I427" s="55">
        <v>660000</v>
      </c>
      <c r="J427" s="6">
        <v>4</v>
      </c>
      <c r="K427" s="6">
        <v>2</v>
      </c>
      <c r="L427" s="6">
        <v>2510</v>
      </c>
      <c r="M427" s="6">
        <v>4543</v>
      </c>
      <c r="N427" s="27">
        <v>8</v>
      </c>
      <c r="P427" s="26">
        <v>498000</v>
      </c>
      <c r="Q427" s="57">
        <v>4</v>
      </c>
      <c r="R427" s="6">
        <v>2</v>
      </c>
      <c r="S427" s="6">
        <v>3402</v>
      </c>
      <c r="T427" s="6">
        <v>14355</v>
      </c>
      <c r="U427" s="27">
        <v>10</v>
      </c>
      <c r="W427" s="38">
        <v>690000</v>
      </c>
      <c r="X427" s="34">
        <v>3</v>
      </c>
      <c r="Y427" s="59">
        <v>2</v>
      </c>
      <c r="Z427" s="34">
        <v>2430</v>
      </c>
      <c r="AA427" s="34">
        <v>8327</v>
      </c>
      <c r="AB427" s="39">
        <v>9</v>
      </c>
      <c r="AD427" s="38">
        <v>815000</v>
      </c>
      <c r="AE427" s="34">
        <v>3</v>
      </c>
      <c r="AF427" s="34">
        <v>1</v>
      </c>
      <c r="AG427" s="34">
        <v>1940</v>
      </c>
      <c r="AH427" s="34">
        <v>3570</v>
      </c>
      <c r="AI427" s="62">
        <v>8</v>
      </c>
      <c r="AK427" s="38">
        <v>655000</v>
      </c>
      <c r="AL427" s="34">
        <v>3</v>
      </c>
      <c r="AM427" s="34">
        <v>2</v>
      </c>
      <c r="AN427" s="59">
        <v>2370</v>
      </c>
      <c r="AO427" s="34">
        <v>7916</v>
      </c>
      <c r="AP427" s="39">
        <v>9</v>
      </c>
      <c r="AS427" s="38">
        <v>489000</v>
      </c>
      <c r="AT427" s="34">
        <v>4</v>
      </c>
      <c r="AU427" s="34">
        <v>2</v>
      </c>
      <c r="AV427" s="34">
        <v>2120</v>
      </c>
      <c r="AW427" s="59">
        <v>11479</v>
      </c>
      <c r="AX427" s="39">
        <v>7</v>
      </c>
      <c r="BN427" s="38">
        <v>445000</v>
      </c>
      <c r="BO427" s="34">
        <v>2</v>
      </c>
      <c r="BP427" s="59">
        <v>2</v>
      </c>
      <c r="BQ427" s="34">
        <v>1240</v>
      </c>
      <c r="BR427" s="34">
        <v>2500</v>
      </c>
      <c r="BS427" s="39">
        <v>7</v>
      </c>
      <c r="BU427" s="38">
        <v>445000</v>
      </c>
      <c r="BV427" s="34">
        <v>2</v>
      </c>
      <c r="BW427" s="59">
        <v>2</v>
      </c>
      <c r="BX427" s="34">
        <v>1240</v>
      </c>
      <c r="BY427" s="34">
        <v>2500</v>
      </c>
      <c r="BZ427" s="39">
        <v>7</v>
      </c>
      <c r="FJ427" s="100"/>
      <c r="FK427" s="89"/>
      <c r="FL427" s="89">
        <v>2510</v>
      </c>
      <c r="FM427" s="89">
        <v>660000</v>
      </c>
      <c r="FN427" s="145">
        <f t="shared" si="61"/>
        <v>631.44000000000005</v>
      </c>
      <c r="FO427" s="145">
        <f t="shared" si="62"/>
        <v>398716.47360000008</v>
      </c>
      <c r="FP427" s="89">
        <f t="shared" si="58"/>
        <v>204017.09999999998</v>
      </c>
      <c r="FQ427" s="89">
        <f t="shared" si="59"/>
        <v>41622977092.409988</v>
      </c>
      <c r="FR427" s="89">
        <f t="shared" si="60"/>
        <v>128824557.624</v>
      </c>
      <c r="FS427" s="89"/>
      <c r="FT427" s="89"/>
      <c r="FU427" s="89"/>
      <c r="FV427" s="139"/>
      <c r="FW427" s="139"/>
      <c r="FX427" s="139"/>
      <c r="FY427" s="139"/>
      <c r="GA427" s="139"/>
      <c r="GB427" s="139"/>
    </row>
    <row r="428" spans="2:184">
      <c r="B428" s="26">
        <v>240000</v>
      </c>
      <c r="C428" s="6">
        <v>2</v>
      </c>
      <c r="D428" s="6">
        <v>1</v>
      </c>
      <c r="E428" s="6">
        <v>590</v>
      </c>
      <c r="F428" s="6">
        <v>8717</v>
      </c>
      <c r="G428" s="27">
        <v>6</v>
      </c>
      <c r="I428" s="55">
        <v>667500</v>
      </c>
      <c r="J428" s="6">
        <v>4</v>
      </c>
      <c r="K428" s="6">
        <v>3</v>
      </c>
      <c r="L428" s="6">
        <v>1920</v>
      </c>
      <c r="M428" s="6">
        <v>4000</v>
      </c>
      <c r="N428" s="27">
        <v>8</v>
      </c>
      <c r="P428" s="26">
        <v>500000</v>
      </c>
      <c r="Q428" s="57">
        <v>4</v>
      </c>
      <c r="R428" s="6">
        <v>2</v>
      </c>
      <c r="S428" s="6">
        <v>2260</v>
      </c>
      <c r="T428" s="6">
        <v>7209</v>
      </c>
      <c r="U428" s="27">
        <v>7</v>
      </c>
      <c r="W428" s="38">
        <v>691500</v>
      </c>
      <c r="X428" s="34">
        <v>4</v>
      </c>
      <c r="Y428" s="59">
        <v>2</v>
      </c>
      <c r="Z428" s="34">
        <v>2600</v>
      </c>
      <c r="AA428" s="34">
        <v>7200</v>
      </c>
      <c r="AB428" s="39">
        <v>7</v>
      </c>
      <c r="AD428" s="38">
        <v>820000</v>
      </c>
      <c r="AE428" s="34">
        <v>4</v>
      </c>
      <c r="AF428" s="34">
        <v>2</v>
      </c>
      <c r="AG428" s="34">
        <v>2440</v>
      </c>
      <c r="AH428" s="34">
        <v>5737</v>
      </c>
      <c r="AI428" s="62">
        <v>8</v>
      </c>
      <c r="AK428" s="38">
        <v>749950</v>
      </c>
      <c r="AL428" s="34">
        <v>4</v>
      </c>
      <c r="AM428" s="34">
        <v>2</v>
      </c>
      <c r="AN428" s="59">
        <v>2370</v>
      </c>
      <c r="AO428" s="34">
        <v>2971</v>
      </c>
      <c r="AP428" s="39">
        <v>9</v>
      </c>
      <c r="AS428" s="38">
        <v>525000</v>
      </c>
      <c r="AT428" s="34">
        <v>4</v>
      </c>
      <c r="AU428" s="34">
        <v>2</v>
      </c>
      <c r="AV428" s="34">
        <v>2530</v>
      </c>
      <c r="AW428" s="59">
        <v>11549</v>
      </c>
      <c r="AX428" s="39">
        <v>7</v>
      </c>
      <c r="BN428" s="38">
        <v>445000</v>
      </c>
      <c r="BO428" s="34">
        <v>3</v>
      </c>
      <c r="BP428" s="59">
        <v>2</v>
      </c>
      <c r="BQ428" s="34">
        <v>1860</v>
      </c>
      <c r="BR428" s="34">
        <v>7200</v>
      </c>
      <c r="BS428" s="39">
        <v>7</v>
      </c>
      <c r="BU428" s="38">
        <v>445000</v>
      </c>
      <c r="BV428" s="34">
        <v>3</v>
      </c>
      <c r="BW428" s="59">
        <v>2</v>
      </c>
      <c r="BX428" s="34">
        <v>1860</v>
      </c>
      <c r="BY428" s="34">
        <v>7200</v>
      </c>
      <c r="BZ428" s="39">
        <v>7</v>
      </c>
      <c r="FJ428" s="100"/>
      <c r="FK428" s="89"/>
      <c r="FL428" s="89">
        <v>1920</v>
      </c>
      <c r="FM428" s="89">
        <v>667500</v>
      </c>
      <c r="FN428" s="145">
        <f t="shared" si="61"/>
        <v>41.440000000000055</v>
      </c>
      <c r="FO428" s="145">
        <f t="shared" si="62"/>
        <v>1717.2736000000045</v>
      </c>
      <c r="FP428" s="89">
        <f t="shared" si="58"/>
        <v>211517.09999999998</v>
      </c>
      <c r="FQ428" s="89">
        <f t="shared" si="59"/>
        <v>44739483592.409988</v>
      </c>
      <c r="FR428" s="89">
        <f t="shared" si="60"/>
        <v>8765268.624000011</v>
      </c>
      <c r="FS428" s="89"/>
      <c r="FT428" s="89"/>
      <c r="FU428" s="89"/>
      <c r="FV428" s="139"/>
      <c r="FW428" s="139"/>
      <c r="FX428" s="139"/>
      <c r="FY428" s="139"/>
      <c r="GA428" s="139"/>
      <c r="GB428" s="139"/>
    </row>
    <row r="429" spans="2:184">
      <c r="B429" s="26">
        <v>590000</v>
      </c>
      <c r="C429" s="6">
        <v>3</v>
      </c>
      <c r="D429" s="6">
        <v>3</v>
      </c>
      <c r="E429" s="6">
        <v>1290</v>
      </c>
      <c r="F429" s="6">
        <v>1230</v>
      </c>
      <c r="G429" s="27">
        <v>9</v>
      </c>
      <c r="I429" s="55">
        <v>670000</v>
      </c>
      <c r="J429" s="6">
        <v>3</v>
      </c>
      <c r="K429" s="6">
        <v>1</v>
      </c>
      <c r="L429" s="6">
        <v>1490</v>
      </c>
      <c r="M429" s="6">
        <v>4400</v>
      </c>
      <c r="N429" s="27">
        <v>7</v>
      </c>
      <c r="P429" s="26">
        <v>505000</v>
      </c>
      <c r="Q429" s="57">
        <v>4</v>
      </c>
      <c r="R429" s="6">
        <v>1</v>
      </c>
      <c r="S429" s="6">
        <v>1480</v>
      </c>
      <c r="T429" s="6">
        <v>12675</v>
      </c>
      <c r="U429" s="27">
        <v>7</v>
      </c>
      <c r="W429" s="38">
        <v>699000</v>
      </c>
      <c r="X429" s="34">
        <v>4</v>
      </c>
      <c r="Y429" s="59">
        <v>2</v>
      </c>
      <c r="Z429" s="34">
        <v>2440</v>
      </c>
      <c r="AA429" s="34">
        <v>14470</v>
      </c>
      <c r="AB429" s="39">
        <v>9</v>
      </c>
      <c r="AD429" s="38">
        <v>831000</v>
      </c>
      <c r="AE429" s="34">
        <v>3</v>
      </c>
      <c r="AF429" s="34">
        <v>2</v>
      </c>
      <c r="AG429" s="34">
        <v>2240</v>
      </c>
      <c r="AH429" s="34">
        <v>8800</v>
      </c>
      <c r="AI429" s="62">
        <v>8</v>
      </c>
      <c r="AK429" s="38">
        <v>455000</v>
      </c>
      <c r="AL429" s="34">
        <v>4</v>
      </c>
      <c r="AM429" s="34">
        <v>2</v>
      </c>
      <c r="AN429" s="59">
        <v>2380</v>
      </c>
      <c r="AO429" s="34">
        <v>4500</v>
      </c>
      <c r="AP429" s="39">
        <v>6</v>
      </c>
      <c r="AS429" s="38">
        <v>359950</v>
      </c>
      <c r="AT429" s="34">
        <v>3</v>
      </c>
      <c r="AU429" s="34">
        <v>2</v>
      </c>
      <c r="AV429" s="34">
        <v>1940</v>
      </c>
      <c r="AW429" s="59">
        <v>11612</v>
      </c>
      <c r="AX429" s="39">
        <v>8</v>
      </c>
      <c r="BN429" s="38">
        <v>449000</v>
      </c>
      <c r="BO429" s="34">
        <v>4</v>
      </c>
      <c r="BP429" s="59">
        <v>2</v>
      </c>
      <c r="BQ429" s="34">
        <v>1560</v>
      </c>
      <c r="BR429" s="34">
        <v>5220</v>
      </c>
      <c r="BS429" s="39">
        <v>7</v>
      </c>
      <c r="BU429" s="38">
        <v>449000</v>
      </c>
      <c r="BV429" s="34">
        <v>4</v>
      </c>
      <c r="BW429" s="59">
        <v>2</v>
      </c>
      <c r="BX429" s="34">
        <v>1560</v>
      </c>
      <c r="BY429" s="34">
        <v>5220</v>
      </c>
      <c r="BZ429" s="39">
        <v>7</v>
      </c>
      <c r="FJ429" s="100"/>
      <c r="FK429" s="89"/>
      <c r="FL429" s="89">
        <v>1490</v>
      </c>
      <c r="FM429" s="89">
        <v>670000</v>
      </c>
      <c r="FN429" s="145">
        <f t="shared" si="61"/>
        <v>-388.55999999999995</v>
      </c>
      <c r="FO429" s="145">
        <f t="shared" si="62"/>
        <v>150978.87359999996</v>
      </c>
      <c r="FP429" s="89">
        <f t="shared" si="58"/>
        <v>214017.09999999998</v>
      </c>
      <c r="FQ429" s="89">
        <f t="shared" si="59"/>
        <v>45803319092.409988</v>
      </c>
      <c r="FR429" s="89">
        <f t="shared" si="60"/>
        <v>-83158484.375999972</v>
      </c>
      <c r="FS429" s="89"/>
      <c r="FT429" s="89"/>
      <c r="FU429" s="89"/>
      <c r="FV429" s="139"/>
      <c r="FW429" s="139"/>
      <c r="FX429" s="139"/>
      <c r="FY429" s="139"/>
      <c r="GA429" s="139"/>
      <c r="GB429" s="139"/>
    </row>
    <row r="430" spans="2:184">
      <c r="B430" s="26">
        <v>400000</v>
      </c>
      <c r="C430" s="6">
        <v>3</v>
      </c>
      <c r="D430" s="6">
        <v>2</v>
      </c>
      <c r="E430" s="6">
        <v>1170</v>
      </c>
      <c r="F430" s="6">
        <v>3868</v>
      </c>
      <c r="G430" s="27">
        <v>7</v>
      </c>
      <c r="I430" s="55">
        <v>670000</v>
      </c>
      <c r="J430" s="6">
        <v>3</v>
      </c>
      <c r="K430" s="6">
        <v>2</v>
      </c>
      <c r="L430" s="6">
        <v>2570</v>
      </c>
      <c r="M430" s="6">
        <v>10078</v>
      </c>
      <c r="N430" s="27">
        <v>8</v>
      </c>
      <c r="P430" s="26">
        <v>505000</v>
      </c>
      <c r="Q430" s="57">
        <v>4</v>
      </c>
      <c r="R430" s="6">
        <v>2</v>
      </c>
      <c r="S430" s="6">
        <v>2350</v>
      </c>
      <c r="T430" s="6">
        <v>12540</v>
      </c>
      <c r="U430" s="27">
        <v>8</v>
      </c>
      <c r="W430" s="38">
        <v>700000</v>
      </c>
      <c r="X430" s="34">
        <v>3</v>
      </c>
      <c r="Y430" s="59">
        <v>2</v>
      </c>
      <c r="Z430" s="34">
        <v>2080</v>
      </c>
      <c r="AA430" s="34">
        <v>3880</v>
      </c>
      <c r="AB430" s="39">
        <v>7</v>
      </c>
      <c r="AD430" s="38">
        <v>840000</v>
      </c>
      <c r="AE430" s="34">
        <v>3</v>
      </c>
      <c r="AF430" s="34">
        <v>2</v>
      </c>
      <c r="AG430" s="34">
        <v>2060</v>
      </c>
      <c r="AH430" s="34">
        <v>9715</v>
      </c>
      <c r="AI430" s="62">
        <v>8</v>
      </c>
      <c r="AK430" s="38">
        <v>332000</v>
      </c>
      <c r="AL430" s="34">
        <v>4</v>
      </c>
      <c r="AM430" s="34">
        <v>2</v>
      </c>
      <c r="AN430" s="59">
        <v>2380</v>
      </c>
      <c r="AO430" s="34">
        <v>5737</v>
      </c>
      <c r="AP430" s="39">
        <v>7</v>
      </c>
      <c r="AS430" s="38">
        <v>540000</v>
      </c>
      <c r="AT430" s="34">
        <v>3</v>
      </c>
      <c r="AU430" s="34">
        <v>2</v>
      </c>
      <c r="AV430" s="34">
        <v>1720</v>
      </c>
      <c r="AW430" s="59">
        <v>11656</v>
      </c>
      <c r="AX430" s="39">
        <v>8</v>
      </c>
      <c r="BN430" s="38">
        <v>450000</v>
      </c>
      <c r="BO430" s="34">
        <v>3</v>
      </c>
      <c r="BP430" s="59">
        <v>2</v>
      </c>
      <c r="BQ430" s="34">
        <v>1760</v>
      </c>
      <c r="BR430" s="34">
        <v>10013</v>
      </c>
      <c r="BS430" s="39">
        <v>8</v>
      </c>
      <c r="BU430" s="38">
        <v>450000</v>
      </c>
      <c r="BV430" s="34">
        <v>3</v>
      </c>
      <c r="BW430" s="59">
        <v>2</v>
      </c>
      <c r="BX430" s="34">
        <v>1760</v>
      </c>
      <c r="BY430" s="34">
        <v>10013</v>
      </c>
      <c r="BZ430" s="39">
        <v>8</v>
      </c>
      <c r="FJ430" s="100"/>
      <c r="FK430" s="89"/>
      <c r="FL430" s="89">
        <v>2570</v>
      </c>
      <c r="FM430" s="89">
        <v>670000</v>
      </c>
      <c r="FN430" s="145">
        <f t="shared" si="61"/>
        <v>691.44</v>
      </c>
      <c r="FO430" s="145">
        <f t="shared" si="62"/>
        <v>478089.27360000007</v>
      </c>
      <c r="FP430" s="89">
        <f t="shared" si="58"/>
        <v>214017.09999999998</v>
      </c>
      <c r="FQ430" s="89">
        <f t="shared" si="59"/>
        <v>45803319092.409988</v>
      </c>
      <c r="FR430" s="89">
        <f t="shared" si="60"/>
        <v>147979983.62399998</v>
      </c>
      <c r="FS430" s="89"/>
      <c r="FT430" s="89"/>
      <c r="FU430" s="89"/>
      <c r="FV430" s="139"/>
      <c r="FW430" s="139"/>
      <c r="FX430" s="139"/>
      <c r="FY430" s="139"/>
      <c r="GA430" s="139"/>
      <c r="GB430" s="139"/>
    </row>
    <row r="431" spans="2:184">
      <c r="B431" s="26">
        <v>312000</v>
      </c>
      <c r="C431" s="6">
        <v>4</v>
      </c>
      <c r="D431" s="6">
        <v>2</v>
      </c>
      <c r="E431" s="6">
        <v>1890</v>
      </c>
      <c r="F431" s="6">
        <v>8362</v>
      </c>
      <c r="G431" s="27">
        <v>7</v>
      </c>
      <c r="I431" s="55">
        <v>672000</v>
      </c>
      <c r="J431" s="6">
        <v>4</v>
      </c>
      <c r="K431" s="6">
        <v>2</v>
      </c>
      <c r="L431" s="6">
        <v>2440</v>
      </c>
      <c r="M431" s="6">
        <v>10049</v>
      </c>
      <c r="N431" s="27">
        <v>9</v>
      </c>
      <c r="P431" s="26">
        <v>505000</v>
      </c>
      <c r="Q431" s="57">
        <v>4</v>
      </c>
      <c r="R431" s="6">
        <v>2</v>
      </c>
      <c r="S431" s="6">
        <v>2790</v>
      </c>
      <c r="T431" s="6">
        <v>5602</v>
      </c>
      <c r="U431" s="27">
        <v>8</v>
      </c>
      <c r="W431" s="38">
        <v>700000</v>
      </c>
      <c r="X431" s="34">
        <v>4</v>
      </c>
      <c r="Y431" s="59">
        <v>2</v>
      </c>
      <c r="Z431" s="34">
        <v>2440</v>
      </c>
      <c r="AA431" s="34">
        <v>9450</v>
      </c>
      <c r="AB431" s="39">
        <v>7</v>
      </c>
      <c r="AD431" s="38">
        <v>850000</v>
      </c>
      <c r="AE431" s="34">
        <v>3</v>
      </c>
      <c r="AF431" s="34">
        <v>3</v>
      </c>
      <c r="AG431" s="34">
        <v>3070</v>
      </c>
      <c r="AH431" s="34">
        <v>7050</v>
      </c>
      <c r="AI431" s="62">
        <v>8</v>
      </c>
      <c r="AK431" s="38">
        <v>339950</v>
      </c>
      <c r="AL431" s="34">
        <v>3</v>
      </c>
      <c r="AM431" s="34">
        <v>2</v>
      </c>
      <c r="AN431" s="59">
        <v>2390</v>
      </c>
      <c r="AO431" s="34">
        <v>34041</v>
      </c>
      <c r="AP431" s="39">
        <v>8</v>
      </c>
      <c r="AS431" s="38">
        <v>330000</v>
      </c>
      <c r="AT431" s="34">
        <v>4</v>
      </c>
      <c r="AU431" s="34">
        <v>2</v>
      </c>
      <c r="AV431" s="34">
        <v>2340</v>
      </c>
      <c r="AW431" s="59">
        <v>11784</v>
      </c>
      <c r="AX431" s="39">
        <v>9</v>
      </c>
      <c r="BN431" s="38">
        <v>450000</v>
      </c>
      <c r="BO431" s="34">
        <v>3</v>
      </c>
      <c r="BP431" s="59">
        <v>2</v>
      </c>
      <c r="BQ431" s="34">
        <v>1680</v>
      </c>
      <c r="BR431" s="34">
        <v>11250</v>
      </c>
      <c r="BS431" s="39">
        <v>8</v>
      </c>
      <c r="BU431" s="38">
        <v>450000</v>
      </c>
      <c r="BV431" s="34">
        <v>3</v>
      </c>
      <c r="BW431" s="59">
        <v>2</v>
      </c>
      <c r="BX431" s="34">
        <v>1680</v>
      </c>
      <c r="BY431" s="34">
        <v>11250</v>
      </c>
      <c r="BZ431" s="39">
        <v>8</v>
      </c>
      <c r="FJ431" s="100"/>
      <c r="FK431" s="89"/>
      <c r="FL431" s="89">
        <v>2440</v>
      </c>
      <c r="FM431" s="89">
        <v>672000</v>
      </c>
      <c r="FN431" s="145">
        <f t="shared" si="61"/>
        <v>561.44000000000005</v>
      </c>
      <c r="FO431" s="145">
        <f t="shared" si="62"/>
        <v>315214.87360000005</v>
      </c>
      <c r="FP431" s="89">
        <f t="shared" si="58"/>
        <v>216017.09999999998</v>
      </c>
      <c r="FQ431" s="89">
        <f t="shared" si="59"/>
        <v>46663387492.409988</v>
      </c>
      <c r="FR431" s="89">
        <f t="shared" si="60"/>
        <v>121280640.624</v>
      </c>
      <c r="FS431" s="89"/>
      <c r="FT431" s="89"/>
      <c r="FU431" s="89"/>
      <c r="FV431" s="139"/>
      <c r="FW431" s="139"/>
      <c r="FX431" s="139"/>
      <c r="FY431" s="139"/>
      <c r="GA431" s="139"/>
      <c r="GB431" s="139"/>
    </row>
    <row r="432" spans="2:184">
      <c r="B432" s="26">
        <v>250000</v>
      </c>
      <c r="C432" s="6">
        <v>4</v>
      </c>
      <c r="D432" s="6">
        <v>1</v>
      </c>
      <c r="E432" s="6">
        <v>1860</v>
      </c>
      <c r="F432" s="6">
        <v>7350</v>
      </c>
      <c r="G432" s="27">
        <v>7</v>
      </c>
      <c r="I432" s="55">
        <v>680000</v>
      </c>
      <c r="J432" s="6">
        <v>3</v>
      </c>
      <c r="K432" s="6">
        <v>2</v>
      </c>
      <c r="L432" s="6">
        <v>1820</v>
      </c>
      <c r="M432" s="6">
        <v>8316</v>
      </c>
      <c r="N432" s="27">
        <v>7</v>
      </c>
      <c r="P432" s="26">
        <v>510000</v>
      </c>
      <c r="Q432" s="57">
        <v>4</v>
      </c>
      <c r="R432" s="6">
        <v>1</v>
      </c>
      <c r="S432" s="6">
        <v>1060</v>
      </c>
      <c r="T432" s="6">
        <v>7200</v>
      </c>
      <c r="U432" s="27">
        <v>6</v>
      </c>
      <c r="W432" s="38">
        <v>700000</v>
      </c>
      <c r="X432" s="34">
        <v>4</v>
      </c>
      <c r="Y432" s="59">
        <v>2</v>
      </c>
      <c r="Z432" s="34">
        <v>2490</v>
      </c>
      <c r="AA432" s="34">
        <v>4700</v>
      </c>
      <c r="AB432" s="39">
        <v>7</v>
      </c>
      <c r="AD432" s="38">
        <v>851000</v>
      </c>
      <c r="AE432" s="34">
        <v>3</v>
      </c>
      <c r="AF432" s="34">
        <v>2</v>
      </c>
      <c r="AG432" s="34">
        <v>2660</v>
      </c>
      <c r="AH432" s="34">
        <v>10350</v>
      </c>
      <c r="AI432" s="62">
        <v>8</v>
      </c>
      <c r="AK432" s="38">
        <v>400000</v>
      </c>
      <c r="AL432" s="34">
        <v>3</v>
      </c>
      <c r="AM432" s="34">
        <v>2</v>
      </c>
      <c r="AN432" s="59">
        <v>2393</v>
      </c>
      <c r="AO432" s="34">
        <v>4788</v>
      </c>
      <c r="AP432" s="39">
        <v>8</v>
      </c>
      <c r="AS432" s="38">
        <v>175000</v>
      </c>
      <c r="AT432" s="34">
        <v>3</v>
      </c>
      <c r="AU432" s="34">
        <v>1</v>
      </c>
      <c r="AV432" s="34">
        <v>1460</v>
      </c>
      <c r="AW432" s="59">
        <v>11880</v>
      </c>
      <c r="AX432" s="39">
        <v>7</v>
      </c>
      <c r="BN432" s="38">
        <v>455000</v>
      </c>
      <c r="BO432" s="34">
        <v>3</v>
      </c>
      <c r="BP432" s="59">
        <v>2</v>
      </c>
      <c r="BQ432" s="34">
        <v>1180</v>
      </c>
      <c r="BR432" s="34">
        <v>932</v>
      </c>
      <c r="BS432" s="39">
        <v>8</v>
      </c>
      <c r="BU432" s="38">
        <v>455000</v>
      </c>
      <c r="BV432" s="34">
        <v>3</v>
      </c>
      <c r="BW432" s="59">
        <v>2</v>
      </c>
      <c r="BX432" s="34">
        <v>1180</v>
      </c>
      <c r="BY432" s="34">
        <v>932</v>
      </c>
      <c r="BZ432" s="39">
        <v>8</v>
      </c>
      <c r="FJ432" s="100"/>
      <c r="FK432" s="89"/>
      <c r="FL432" s="89">
        <v>1820</v>
      </c>
      <c r="FM432" s="89">
        <v>680000</v>
      </c>
      <c r="FN432" s="145">
        <f t="shared" si="61"/>
        <v>-58.559999999999945</v>
      </c>
      <c r="FO432" s="145">
        <f t="shared" si="62"/>
        <v>3429.2735999999936</v>
      </c>
      <c r="FP432" s="89">
        <f t="shared" si="58"/>
        <v>224017.09999999998</v>
      </c>
      <c r="FQ432" s="89">
        <f t="shared" si="59"/>
        <v>50183661092.409988</v>
      </c>
      <c r="FR432" s="89">
        <f t="shared" si="60"/>
        <v>-13118441.375999987</v>
      </c>
      <c r="FS432" s="89"/>
      <c r="FT432" s="89"/>
      <c r="FU432" s="89"/>
      <c r="FV432" s="139"/>
      <c r="FW432" s="139"/>
      <c r="FX432" s="139"/>
      <c r="FY432" s="139"/>
      <c r="GA432" s="139"/>
      <c r="GB432" s="139"/>
    </row>
    <row r="433" spans="2:184">
      <c r="B433" s="26">
        <v>475000</v>
      </c>
      <c r="C433" s="6">
        <v>3</v>
      </c>
      <c r="D433" s="6">
        <v>1</v>
      </c>
      <c r="E433" s="6">
        <v>1550</v>
      </c>
      <c r="F433" s="6">
        <v>4054</v>
      </c>
      <c r="G433" s="27">
        <v>7</v>
      </c>
      <c r="I433" s="55">
        <v>680000</v>
      </c>
      <c r="J433" s="6">
        <v>4</v>
      </c>
      <c r="K433" s="6">
        <v>2</v>
      </c>
      <c r="L433" s="6">
        <v>3620</v>
      </c>
      <c r="M433" s="6">
        <v>35429</v>
      </c>
      <c r="N433" s="27">
        <v>10</v>
      </c>
      <c r="P433" s="26">
        <v>518000</v>
      </c>
      <c r="Q433" s="57">
        <v>4</v>
      </c>
      <c r="R433" s="6">
        <v>2</v>
      </c>
      <c r="S433" s="6">
        <v>1740</v>
      </c>
      <c r="T433" s="6">
        <v>7500</v>
      </c>
      <c r="U433" s="27">
        <v>7</v>
      </c>
      <c r="W433" s="38">
        <v>705000</v>
      </c>
      <c r="X433" s="34">
        <v>4</v>
      </c>
      <c r="Y433" s="59">
        <v>2</v>
      </c>
      <c r="Z433" s="34">
        <v>3000</v>
      </c>
      <c r="AA433" s="34">
        <v>6222</v>
      </c>
      <c r="AB433" s="39">
        <v>9</v>
      </c>
      <c r="AD433" s="38">
        <v>895000</v>
      </c>
      <c r="AE433" s="34">
        <v>4</v>
      </c>
      <c r="AF433" s="34">
        <v>1</v>
      </c>
      <c r="AG433" s="34">
        <v>3390</v>
      </c>
      <c r="AH433" s="34">
        <v>6200</v>
      </c>
      <c r="AI433" s="62">
        <v>8</v>
      </c>
      <c r="AK433" s="38">
        <v>487000</v>
      </c>
      <c r="AL433" s="34">
        <v>4</v>
      </c>
      <c r="AM433" s="34">
        <v>2</v>
      </c>
      <c r="AN433" s="59">
        <v>2400</v>
      </c>
      <c r="AO433" s="34">
        <v>7000</v>
      </c>
      <c r="AP433" s="39">
        <v>8</v>
      </c>
      <c r="AS433" s="38">
        <v>425000</v>
      </c>
      <c r="AT433" s="34">
        <v>4</v>
      </c>
      <c r="AU433" s="34">
        <v>1</v>
      </c>
      <c r="AV433" s="34">
        <v>1730</v>
      </c>
      <c r="AW433" s="59">
        <v>11890</v>
      </c>
      <c r="AX433" s="39">
        <v>7</v>
      </c>
      <c r="BN433" s="38">
        <v>455000</v>
      </c>
      <c r="BO433" s="34">
        <v>4</v>
      </c>
      <c r="BP433" s="59">
        <v>2</v>
      </c>
      <c r="BQ433" s="34">
        <v>3360</v>
      </c>
      <c r="BR433" s="34">
        <v>7685</v>
      </c>
      <c r="BS433" s="39">
        <v>9</v>
      </c>
      <c r="BU433" s="38">
        <v>455000</v>
      </c>
      <c r="BV433" s="34">
        <v>4</v>
      </c>
      <c r="BW433" s="59">
        <v>2</v>
      </c>
      <c r="BX433" s="34">
        <v>3360</v>
      </c>
      <c r="BY433" s="34">
        <v>7685</v>
      </c>
      <c r="BZ433" s="39">
        <v>9</v>
      </c>
      <c r="FJ433" s="100"/>
      <c r="FK433" s="89"/>
      <c r="FL433" s="89">
        <v>3620</v>
      </c>
      <c r="FM433" s="89">
        <v>680000</v>
      </c>
      <c r="FN433" s="145">
        <f t="shared" si="61"/>
        <v>1741.44</v>
      </c>
      <c r="FO433" s="145">
        <f t="shared" si="62"/>
        <v>3032613.2736000004</v>
      </c>
      <c r="FP433" s="89">
        <f t="shared" si="58"/>
        <v>224017.09999999998</v>
      </c>
      <c r="FQ433" s="89">
        <f t="shared" si="59"/>
        <v>50183661092.409988</v>
      </c>
      <c r="FR433" s="89">
        <f t="shared" si="60"/>
        <v>390112338.62399995</v>
      </c>
      <c r="FS433" s="89"/>
      <c r="FT433" s="89"/>
      <c r="FU433" s="89"/>
      <c r="FV433" s="139"/>
      <c r="FW433" s="139"/>
      <c r="FX433" s="139"/>
      <c r="FY433" s="139"/>
      <c r="GA433" s="139"/>
      <c r="GB433" s="139"/>
    </row>
    <row r="434" spans="2:184">
      <c r="B434" s="26">
        <v>285000</v>
      </c>
      <c r="C434" s="6">
        <v>4</v>
      </c>
      <c r="D434" s="6">
        <v>1</v>
      </c>
      <c r="E434" s="6">
        <v>2130</v>
      </c>
      <c r="F434" s="6">
        <v>8151</v>
      </c>
      <c r="G434" s="27">
        <v>7</v>
      </c>
      <c r="I434" s="55">
        <v>688000</v>
      </c>
      <c r="J434" s="6">
        <v>4</v>
      </c>
      <c r="K434" s="6">
        <v>3</v>
      </c>
      <c r="L434" s="6">
        <v>3000</v>
      </c>
      <c r="M434" s="6">
        <v>4000</v>
      </c>
      <c r="N434" s="27">
        <v>8</v>
      </c>
      <c r="P434" s="26">
        <v>518500</v>
      </c>
      <c r="Q434" s="57">
        <v>4</v>
      </c>
      <c r="R434" s="6">
        <v>3</v>
      </c>
      <c r="S434" s="6">
        <v>2120</v>
      </c>
      <c r="T434" s="6">
        <v>5520</v>
      </c>
      <c r="U434" s="27">
        <v>8</v>
      </c>
      <c r="W434" s="38">
        <v>710000</v>
      </c>
      <c r="X434" s="34">
        <v>4</v>
      </c>
      <c r="Y434" s="59">
        <v>2</v>
      </c>
      <c r="Z434" s="34">
        <v>2780</v>
      </c>
      <c r="AA434" s="34">
        <v>6978</v>
      </c>
      <c r="AB434" s="39">
        <v>8</v>
      </c>
      <c r="AD434" s="38">
        <v>898000</v>
      </c>
      <c r="AE434" s="34">
        <v>2</v>
      </c>
      <c r="AF434" s="34">
        <v>2</v>
      </c>
      <c r="AG434" s="34">
        <v>2470</v>
      </c>
      <c r="AH434" s="34">
        <v>7658</v>
      </c>
      <c r="AI434" s="62">
        <v>8</v>
      </c>
      <c r="AK434" s="38">
        <v>752888</v>
      </c>
      <c r="AL434" s="34">
        <v>3</v>
      </c>
      <c r="AM434" s="34">
        <v>2</v>
      </c>
      <c r="AN434" s="59">
        <v>2420</v>
      </c>
      <c r="AO434" s="34">
        <v>9000</v>
      </c>
      <c r="AP434" s="39">
        <v>9</v>
      </c>
      <c r="AS434" s="38">
        <v>342000</v>
      </c>
      <c r="AT434" s="34">
        <v>3</v>
      </c>
      <c r="AU434" s="34">
        <v>2</v>
      </c>
      <c r="AV434" s="34">
        <v>1930</v>
      </c>
      <c r="AW434" s="59">
        <v>11947</v>
      </c>
      <c r="AX434" s="39">
        <v>8</v>
      </c>
      <c r="BN434" s="38">
        <v>455000</v>
      </c>
      <c r="BO434" s="34">
        <v>4</v>
      </c>
      <c r="BP434" s="59">
        <v>2</v>
      </c>
      <c r="BQ434" s="34">
        <v>2380</v>
      </c>
      <c r="BR434" s="34">
        <v>4500</v>
      </c>
      <c r="BS434" s="39">
        <v>6</v>
      </c>
      <c r="BU434" s="38">
        <v>455000</v>
      </c>
      <c r="BV434" s="34">
        <v>4</v>
      </c>
      <c r="BW434" s="59">
        <v>2</v>
      </c>
      <c r="BX434" s="34">
        <v>2380</v>
      </c>
      <c r="BY434" s="34">
        <v>4500</v>
      </c>
      <c r="BZ434" s="39">
        <v>6</v>
      </c>
      <c r="FJ434" s="100"/>
      <c r="FK434" s="89"/>
      <c r="FL434" s="89">
        <v>3000</v>
      </c>
      <c r="FM434" s="89">
        <v>688000</v>
      </c>
      <c r="FN434" s="145">
        <f t="shared" si="61"/>
        <v>1121.44</v>
      </c>
      <c r="FO434" s="145">
        <f t="shared" si="62"/>
        <v>1257627.6736000001</v>
      </c>
      <c r="FP434" s="89">
        <f t="shared" si="58"/>
        <v>232017.09999999998</v>
      </c>
      <c r="FQ434" s="89">
        <f t="shared" si="59"/>
        <v>53831934692.409988</v>
      </c>
      <c r="FR434" s="89">
        <f t="shared" si="60"/>
        <v>260193256.62399998</v>
      </c>
      <c r="FS434" s="89"/>
      <c r="FT434" s="89"/>
      <c r="FU434" s="89"/>
      <c r="FV434" s="139"/>
      <c r="FW434" s="139"/>
      <c r="FX434" s="139"/>
      <c r="FY434" s="139"/>
      <c r="GA434" s="139"/>
      <c r="GB434" s="139"/>
    </row>
    <row r="435" spans="2:184">
      <c r="B435" s="26">
        <v>273148</v>
      </c>
      <c r="C435" s="6">
        <v>3</v>
      </c>
      <c r="D435" s="6">
        <v>1</v>
      </c>
      <c r="E435" s="6">
        <v>1710</v>
      </c>
      <c r="F435" s="6">
        <v>7210</v>
      </c>
      <c r="G435" s="27">
        <v>7</v>
      </c>
      <c r="I435" s="55">
        <v>688000</v>
      </c>
      <c r="J435" s="6">
        <v>4</v>
      </c>
      <c r="K435" s="6">
        <v>3</v>
      </c>
      <c r="L435" s="6">
        <v>4000</v>
      </c>
      <c r="M435" s="6">
        <v>9309</v>
      </c>
      <c r="N435" s="27">
        <v>9</v>
      </c>
      <c r="P435" s="26">
        <v>519000</v>
      </c>
      <c r="Q435" s="57">
        <v>4</v>
      </c>
      <c r="R435" s="6">
        <v>2</v>
      </c>
      <c r="S435" s="6">
        <v>1950</v>
      </c>
      <c r="T435" s="6">
        <v>2617</v>
      </c>
      <c r="U435" s="27">
        <v>7</v>
      </c>
      <c r="W435" s="38">
        <v>712000</v>
      </c>
      <c r="X435" s="34">
        <v>4</v>
      </c>
      <c r="Y435" s="59">
        <v>2</v>
      </c>
      <c r="Z435" s="34">
        <v>3400</v>
      </c>
      <c r="AA435" s="34">
        <v>247421</v>
      </c>
      <c r="AB435" s="39">
        <v>9</v>
      </c>
      <c r="AD435" s="38">
        <v>900000</v>
      </c>
      <c r="AE435" s="34">
        <v>3</v>
      </c>
      <c r="AF435" s="34">
        <v>1</v>
      </c>
      <c r="AG435" s="34">
        <v>2160</v>
      </c>
      <c r="AH435" s="34">
        <v>2260</v>
      </c>
      <c r="AI435" s="62">
        <v>8</v>
      </c>
      <c r="AK435" s="38">
        <v>690000</v>
      </c>
      <c r="AL435" s="34">
        <v>3</v>
      </c>
      <c r="AM435" s="34">
        <v>2</v>
      </c>
      <c r="AN435" s="59">
        <v>2430</v>
      </c>
      <c r="AO435" s="34">
        <v>8327</v>
      </c>
      <c r="AP435" s="39">
        <v>9</v>
      </c>
      <c r="AS435" s="38">
        <v>255000</v>
      </c>
      <c r="AT435" s="34">
        <v>3</v>
      </c>
      <c r="AU435" s="34">
        <v>1</v>
      </c>
      <c r="AV435" s="34">
        <v>1710</v>
      </c>
      <c r="AW435" s="59">
        <v>12000</v>
      </c>
      <c r="AX435" s="39">
        <v>7</v>
      </c>
      <c r="BN435" s="38">
        <v>460000</v>
      </c>
      <c r="BO435" s="34">
        <v>3</v>
      </c>
      <c r="BP435" s="59">
        <v>2</v>
      </c>
      <c r="BQ435" s="34">
        <v>1453</v>
      </c>
      <c r="BR435" s="34">
        <v>2225</v>
      </c>
      <c r="BS435" s="39">
        <v>8</v>
      </c>
      <c r="BU435" s="38">
        <v>460000</v>
      </c>
      <c r="BV435" s="34">
        <v>3</v>
      </c>
      <c r="BW435" s="59">
        <v>2</v>
      </c>
      <c r="BX435" s="34">
        <v>1453</v>
      </c>
      <c r="BY435" s="34">
        <v>2225</v>
      </c>
      <c r="BZ435" s="39">
        <v>8</v>
      </c>
      <c r="FJ435" s="100"/>
      <c r="FK435" s="89"/>
      <c r="FL435" s="89">
        <v>4000</v>
      </c>
      <c r="FM435" s="89">
        <v>688000</v>
      </c>
      <c r="FN435" s="145">
        <f t="shared" si="61"/>
        <v>2121.44</v>
      </c>
      <c r="FO435" s="145">
        <f t="shared" si="62"/>
        <v>4500507.6736000003</v>
      </c>
      <c r="FP435" s="89">
        <f t="shared" si="58"/>
        <v>232017.09999999998</v>
      </c>
      <c r="FQ435" s="89">
        <f t="shared" si="59"/>
        <v>53831934692.409988</v>
      </c>
      <c r="FR435" s="89">
        <f t="shared" si="60"/>
        <v>492210356.62399995</v>
      </c>
      <c r="FS435" s="89"/>
      <c r="FT435" s="89"/>
      <c r="FU435" s="89"/>
      <c r="FV435" s="139"/>
      <c r="FW435" s="139"/>
      <c r="FX435" s="139"/>
      <c r="FY435" s="139"/>
      <c r="GA435" s="139"/>
      <c r="GB435" s="139"/>
    </row>
    <row r="436" spans="2:184">
      <c r="B436" s="26">
        <v>337000</v>
      </c>
      <c r="C436" s="6">
        <v>3</v>
      </c>
      <c r="D436" s="6">
        <v>2</v>
      </c>
      <c r="E436" s="6">
        <v>2235</v>
      </c>
      <c r="F436" s="6">
        <v>43560</v>
      </c>
      <c r="G436" s="27">
        <v>7</v>
      </c>
      <c r="I436" s="55">
        <v>689000</v>
      </c>
      <c r="J436" s="6">
        <v>4</v>
      </c>
      <c r="K436" s="6">
        <v>2</v>
      </c>
      <c r="L436" s="6">
        <v>3250</v>
      </c>
      <c r="M436" s="6">
        <v>10000</v>
      </c>
      <c r="N436" s="27">
        <v>9</v>
      </c>
      <c r="P436" s="26">
        <v>523000</v>
      </c>
      <c r="Q436" s="57">
        <v>4</v>
      </c>
      <c r="R436" s="6">
        <v>2</v>
      </c>
      <c r="S436" s="6">
        <v>3180</v>
      </c>
      <c r="T436" s="6">
        <v>20870</v>
      </c>
      <c r="U436" s="27">
        <v>8</v>
      </c>
      <c r="W436" s="38">
        <v>720000</v>
      </c>
      <c r="X436" s="34">
        <v>3</v>
      </c>
      <c r="Y436" s="59">
        <v>2</v>
      </c>
      <c r="Z436" s="34">
        <v>2100</v>
      </c>
      <c r="AA436" s="34">
        <v>2200</v>
      </c>
      <c r="AB436" s="39">
        <v>7</v>
      </c>
      <c r="AD436" s="38">
        <v>906000</v>
      </c>
      <c r="AE436" s="34">
        <v>4</v>
      </c>
      <c r="AF436" s="34">
        <v>2</v>
      </c>
      <c r="AG436" s="34">
        <v>2480</v>
      </c>
      <c r="AH436" s="34">
        <v>5000</v>
      </c>
      <c r="AI436" s="62">
        <v>8</v>
      </c>
      <c r="AK436" s="38">
        <v>700000</v>
      </c>
      <c r="AL436" s="34">
        <v>4</v>
      </c>
      <c r="AM436" s="34">
        <v>2</v>
      </c>
      <c r="AN436" s="59">
        <v>2440</v>
      </c>
      <c r="AO436" s="34">
        <v>9450</v>
      </c>
      <c r="AP436" s="39">
        <v>7</v>
      </c>
      <c r="AS436" s="38">
        <v>442000</v>
      </c>
      <c r="AT436" s="34">
        <v>4</v>
      </c>
      <c r="AU436" s="34">
        <v>2</v>
      </c>
      <c r="AV436" s="34">
        <v>2080</v>
      </c>
      <c r="AW436" s="59">
        <v>12007</v>
      </c>
      <c r="AX436" s="39">
        <v>8</v>
      </c>
      <c r="BN436" s="38">
        <v>465000</v>
      </c>
      <c r="BO436" s="34">
        <v>2</v>
      </c>
      <c r="BP436" s="59">
        <v>2</v>
      </c>
      <c r="BQ436" s="34">
        <v>1390</v>
      </c>
      <c r="BR436" s="34">
        <v>1222</v>
      </c>
      <c r="BS436" s="39">
        <v>7</v>
      </c>
      <c r="BU436" s="38">
        <v>465000</v>
      </c>
      <c r="BV436" s="34">
        <v>2</v>
      </c>
      <c r="BW436" s="59">
        <v>2</v>
      </c>
      <c r="BX436" s="34">
        <v>1390</v>
      </c>
      <c r="BY436" s="34">
        <v>1222</v>
      </c>
      <c r="BZ436" s="39">
        <v>7</v>
      </c>
      <c r="FJ436" s="100"/>
      <c r="FK436" s="89"/>
      <c r="FL436" s="89">
        <v>3250</v>
      </c>
      <c r="FM436" s="89">
        <v>689000</v>
      </c>
      <c r="FN436" s="145">
        <f t="shared" si="61"/>
        <v>1371.44</v>
      </c>
      <c r="FO436" s="145">
        <f t="shared" si="62"/>
        <v>1880847.6736000001</v>
      </c>
      <c r="FP436" s="89">
        <f t="shared" si="58"/>
        <v>233017.09999999998</v>
      </c>
      <c r="FQ436" s="89">
        <f t="shared" si="59"/>
        <v>54296968892.409988</v>
      </c>
      <c r="FR436" s="89">
        <f t="shared" si="60"/>
        <v>319568971.62399995</v>
      </c>
      <c r="FS436" s="89"/>
      <c r="FT436" s="89"/>
      <c r="FU436" s="89"/>
      <c r="FV436" s="139"/>
      <c r="FW436" s="139"/>
      <c r="FX436" s="139"/>
      <c r="FY436" s="139"/>
      <c r="GA436" s="139"/>
      <c r="GB436" s="139"/>
    </row>
    <row r="437" spans="2:184">
      <c r="B437" s="26">
        <v>660000</v>
      </c>
      <c r="C437" s="6">
        <v>3</v>
      </c>
      <c r="D437" s="6">
        <v>3</v>
      </c>
      <c r="E437" s="6">
        <v>3600</v>
      </c>
      <c r="F437" s="6">
        <v>37982</v>
      </c>
      <c r="G437" s="27">
        <v>8</v>
      </c>
      <c r="I437" s="55">
        <v>690000</v>
      </c>
      <c r="J437" s="6">
        <v>3</v>
      </c>
      <c r="K437" s="6">
        <v>2</v>
      </c>
      <c r="L437" s="6">
        <v>2430</v>
      </c>
      <c r="M437" s="6">
        <v>8327</v>
      </c>
      <c r="N437" s="27">
        <v>9</v>
      </c>
      <c r="P437" s="26">
        <v>525000</v>
      </c>
      <c r="Q437" s="57">
        <v>4</v>
      </c>
      <c r="R437" s="6">
        <v>2</v>
      </c>
      <c r="S437" s="6">
        <v>2310</v>
      </c>
      <c r="T437" s="6">
        <v>5573</v>
      </c>
      <c r="U437" s="27">
        <v>9</v>
      </c>
      <c r="W437" s="38">
        <v>730000</v>
      </c>
      <c r="X437" s="34">
        <v>4</v>
      </c>
      <c r="Y437" s="59">
        <v>2</v>
      </c>
      <c r="Z437" s="34">
        <v>2190</v>
      </c>
      <c r="AA437" s="34">
        <v>9009</v>
      </c>
      <c r="AB437" s="39">
        <v>8</v>
      </c>
      <c r="AD437" s="38">
        <v>910000</v>
      </c>
      <c r="AE437" s="34">
        <v>4</v>
      </c>
      <c r="AF437" s="34">
        <v>1</v>
      </c>
      <c r="AG437" s="34">
        <v>2890</v>
      </c>
      <c r="AH437" s="34">
        <v>9000</v>
      </c>
      <c r="AI437" s="62">
        <v>8</v>
      </c>
      <c r="AK437" s="38">
        <v>820000</v>
      </c>
      <c r="AL437" s="34">
        <v>4</v>
      </c>
      <c r="AM437" s="34">
        <v>2</v>
      </c>
      <c r="AN437" s="59">
        <v>2440</v>
      </c>
      <c r="AO437" s="34">
        <v>5737</v>
      </c>
      <c r="AP437" s="39">
        <v>8</v>
      </c>
      <c r="AS437" s="38">
        <v>486000</v>
      </c>
      <c r="AT437" s="34">
        <v>4</v>
      </c>
      <c r="AU437" s="34">
        <v>2</v>
      </c>
      <c r="AV437" s="34">
        <v>3560</v>
      </c>
      <c r="AW437" s="59">
        <v>12047</v>
      </c>
      <c r="AX437" s="39">
        <v>10</v>
      </c>
      <c r="BN437" s="38">
        <v>465000</v>
      </c>
      <c r="BO437" s="34">
        <v>4</v>
      </c>
      <c r="BP437" s="59">
        <v>2</v>
      </c>
      <c r="BQ437" s="34">
        <v>2190</v>
      </c>
      <c r="BR437" s="34">
        <v>3267</v>
      </c>
      <c r="BS437" s="39">
        <v>8</v>
      </c>
      <c r="BU437" s="38">
        <v>465000</v>
      </c>
      <c r="BV437" s="34">
        <v>4</v>
      </c>
      <c r="BW437" s="59">
        <v>2</v>
      </c>
      <c r="BX437" s="34">
        <v>2190</v>
      </c>
      <c r="BY437" s="34">
        <v>3267</v>
      </c>
      <c r="BZ437" s="39">
        <v>8</v>
      </c>
      <c r="FJ437" s="100"/>
      <c r="FK437" s="89"/>
      <c r="FL437" s="89">
        <v>2430</v>
      </c>
      <c r="FM437" s="89">
        <v>690000</v>
      </c>
      <c r="FN437" s="145">
        <f t="shared" si="61"/>
        <v>551.44000000000005</v>
      </c>
      <c r="FO437" s="145">
        <f t="shared" si="62"/>
        <v>304086.07360000006</v>
      </c>
      <c r="FP437" s="89">
        <f t="shared" si="58"/>
        <v>234017.09999999998</v>
      </c>
      <c r="FQ437" s="89">
        <f t="shared" si="59"/>
        <v>54764003092.409988</v>
      </c>
      <c r="FR437" s="89">
        <f t="shared" si="60"/>
        <v>129046389.624</v>
      </c>
      <c r="FS437" s="89"/>
      <c r="FT437" s="89"/>
      <c r="FU437" s="89"/>
      <c r="FV437" s="139"/>
      <c r="FW437" s="139"/>
      <c r="FX437" s="139"/>
      <c r="FY437" s="139"/>
      <c r="GA437" s="139"/>
      <c r="GB437" s="139"/>
    </row>
    <row r="438" spans="2:184">
      <c r="B438" s="26">
        <v>174500</v>
      </c>
      <c r="C438" s="6">
        <v>2</v>
      </c>
      <c r="D438" s="6">
        <v>2</v>
      </c>
      <c r="E438" s="6">
        <v>1240</v>
      </c>
      <c r="F438" s="6">
        <v>2689</v>
      </c>
      <c r="G438" s="27">
        <v>7</v>
      </c>
      <c r="I438" s="55">
        <v>691500</v>
      </c>
      <c r="J438" s="6">
        <v>4</v>
      </c>
      <c r="K438" s="6">
        <v>2</v>
      </c>
      <c r="L438" s="6">
        <v>2600</v>
      </c>
      <c r="M438" s="6">
        <v>7200</v>
      </c>
      <c r="N438" s="27">
        <v>7</v>
      </c>
      <c r="P438" s="26">
        <v>525000</v>
      </c>
      <c r="Q438" s="57">
        <v>4</v>
      </c>
      <c r="R438" s="6">
        <v>2</v>
      </c>
      <c r="S438" s="6">
        <v>2530</v>
      </c>
      <c r="T438" s="6">
        <v>11549</v>
      </c>
      <c r="U438" s="27">
        <v>7</v>
      </c>
      <c r="W438" s="38">
        <v>732500</v>
      </c>
      <c r="X438" s="34">
        <v>3</v>
      </c>
      <c r="Y438" s="59">
        <v>2</v>
      </c>
      <c r="Z438" s="34">
        <v>2470</v>
      </c>
      <c r="AA438" s="34">
        <v>10321</v>
      </c>
      <c r="AB438" s="39">
        <v>9</v>
      </c>
      <c r="AD438" s="38">
        <v>950000</v>
      </c>
      <c r="AE438" s="34">
        <v>3</v>
      </c>
      <c r="AF438" s="34">
        <v>3</v>
      </c>
      <c r="AG438" s="34">
        <v>3050</v>
      </c>
      <c r="AH438" s="34">
        <v>18892</v>
      </c>
      <c r="AI438" s="62">
        <v>8</v>
      </c>
      <c r="AK438" s="38">
        <v>954500</v>
      </c>
      <c r="AL438" s="34">
        <v>3</v>
      </c>
      <c r="AM438" s="34">
        <v>2</v>
      </c>
      <c r="AN438" s="59">
        <v>2440</v>
      </c>
      <c r="AO438" s="34">
        <v>9689</v>
      </c>
      <c r="AP438" s="39">
        <v>8</v>
      </c>
      <c r="AS438" s="38">
        <v>460000</v>
      </c>
      <c r="AT438" s="34">
        <v>2</v>
      </c>
      <c r="AU438" s="34">
        <v>1</v>
      </c>
      <c r="AV438" s="34">
        <v>1430</v>
      </c>
      <c r="AW438" s="59">
        <v>12092</v>
      </c>
      <c r="AX438" s="39">
        <v>7</v>
      </c>
      <c r="BN438" s="38">
        <v>465950</v>
      </c>
      <c r="BO438" s="34">
        <v>4</v>
      </c>
      <c r="BP438" s="59">
        <v>2</v>
      </c>
      <c r="BQ438" s="34">
        <v>2340</v>
      </c>
      <c r="BR438" s="34">
        <v>6896</v>
      </c>
      <c r="BS438" s="39">
        <v>7</v>
      </c>
      <c r="BU438" s="38">
        <v>465950</v>
      </c>
      <c r="BV438" s="34">
        <v>4</v>
      </c>
      <c r="BW438" s="59">
        <v>2</v>
      </c>
      <c r="BX438" s="34">
        <v>2340</v>
      </c>
      <c r="BY438" s="34">
        <v>6896</v>
      </c>
      <c r="BZ438" s="39">
        <v>7</v>
      </c>
      <c r="FJ438" s="100"/>
      <c r="FK438" s="89"/>
      <c r="FL438" s="89">
        <v>2600</v>
      </c>
      <c r="FM438" s="89">
        <v>691500</v>
      </c>
      <c r="FN438" s="145">
        <f t="shared" si="61"/>
        <v>721.44</v>
      </c>
      <c r="FO438" s="145">
        <f t="shared" si="62"/>
        <v>520475.6736000001</v>
      </c>
      <c r="FP438" s="89">
        <f t="shared" si="58"/>
        <v>235517.09999999998</v>
      </c>
      <c r="FQ438" s="89">
        <f t="shared" si="59"/>
        <v>55468304392.409988</v>
      </c>
      <c r="FR438" s="89">
        <f t="shared" si="60"/>
        <v>169911456.62399998</v>
      </c>
      <c r="FS438" s="89"/>
      <c r="FT438" s="89"/>
      <c r="FU438" s="89"/>
      <c r="FV438" s="139"/>
      <c r="FW438" s="139"/>
      <c r="FX438" s="139"/>
      <c r="FY438" s="139"/>
      <c r="GA438" s="139"/>
      <c r="GB438" s="139"/>
    </row>
    <row r="439" spans="2:184">
      <c r="B439" s="26">
        <v>651000</v>
      </c>
      <c r="C439" s="6">
        <v>3</v>
      </c>
      <c r="D439" s="6">
        <v>3</v>
      </c>
      <c r="E439" s="6">
        <v>2260</v>
      </c>
      <c r="F439" s="6">
        <v>1834</v>
      </c>
      <c r="G439" s="27">
        <v>8</v>
      </c>
      <c r="I439" s="55">
        <v>699000</v>
      </c>
      <c r="J439" s="6">
        <v>4</v>
      </c>
      <c r="K439" s="6">
        <v>2</v>
      </c>
      <c r="L439" s="6">
        <v>2440</v>
      </c>
      <c r="M439" s="6">
        <v>14470</v>
      </c>
      <c r="N439" s="27">
        <v>9</v>
      </c>
      <c r="P439" s="26">
        <v>530000</v>
      </c>
      <c r="Q439" s="57">
        <v>4</v>
      </c>
      <c r="R439" s="6">
        <v>2</v>
      </c>
      <c r="S439" s="6">
        <v>2150</v>
      </c>
      <c r="T439" s="6">
        <v>14161</v>
      </c>
      <c r="U439" s="27">
        <v>8</v>
      </c>
      <c r="W439" s="38">
        <v>733000</v>
      </c>
      <c r="X439" s="34">
        <v>3</v>
      </c>
      <c r="Y439" s="59">
        <v>2</v>
      </c>
      <c r="Z439" s="34">
        <v>2160</v>
      </c>
      <c r="AA439" s="34">
        <v>9888</v>
      </c>
      <c r="AB439" s="39">
        <v>9</v>
      </c>
      <c r="AD439" s="38">
        <v>954500</v>
      </c>
      <c r="AE439" s="34">
        <v>3</v>
      </c>
      <c r="AF439" s="34">
        <v>2</v>
      </c>
      <c r="AG439" s="34">
        <v>2440</v>
      </c>
      <c r="AH439" s="34">
        <v>9689</v>
      </c>
      <c r="AI439" s="62">
        <v>8</v>
      </c>
      <c r="AK439" s="38">
        <v>672000</v>
      </c>
      <c r="AL439" s="34">
        <v>4</v>
      </c>
      <c r="AM439" s="34">
        <v>2</v>
      </c>
      <c r="AN439" s="59">
        <v>2440</v>
      </c>
      <c r="AO439" s="34">
        <v>10049</v>
      </c>
      <c r="AP439" s="39">
        <v>9</v>
      </c>
      <c r="AS439" s="38">
        <v>396000</v>
      </c>
      <c r="AT439" s="34">
        <v>4</v>
      </c>
      <c r="AU439" s="34">
        <v>1</v>
      </c>
      <c r="AV439" s="34">
        <v>1970</v>
      </c>
      <c r="AW439" s="59">
        <v>12409</v>
      </c>
      <c r="AX439" s="39">
        <v>7</v>
      </c>
      <c r="BN439" s="38">
        <v>469000</v>
      </c>
      <c r="BO439" s="34">
        <v>4</v>
      </c>
      <c r="BP439" s="59">
        <v>2</v>
      </c>
      <c r="BQ439" s="34">
        <v>3550</v>
      </c>
      <c r="BR439" s="34">
        <v>13938</v>
      </c>
      <c r="BS439" s="39">
        <v>8</v>
      </c>
      <c r="BU439" s="38">
        <v>469000</v>
      </c>
      <c r="BV439" s="34">
        <v>4</v>
      </c>
      <c r="BW439" s="59">
        <v>2</v>
      </c>
      <c r="BX439" s="34">
        <v>3550</v>
      </c>
      <c r="BY439" s="34">
        <v>13938</v>
      </c>
      <c r="BZ439" s="39">
        <v>8</v>
      </c>
      <c r="FJ439" s="100"/>
      <c r="FK439" s="89"/>
      <c r="FL439" s="89">
        <v>2440</v>
      </c>
      <c r="FM439" s="89">
        <v>699000</v>
      </c>
      <c r="FN439" s="145">
        <f t="shared" si="61"/>
        <v>561.44000000000005</v>
      </c>
      <c r="FO439" s="145">
        <f t="shared" si="62"/>
        <v>315214.87360000005</v>
      </c>
      <c r="FP439" s="89">
        <f t="shared" si="58"/>
        <v>243017.09999999998</v>
      </c>
      <c r="FQ439" s="89">
        <f t="shared" si="59"/>
        <v>59057310892.409988</v>
      </c>
      <c r="FR439" s="89">
        <f t="shared" si="60"/>
        <v>136439520.62400001</v>
      </c>
      <c r="FS439" s="89"/>
      <c r="FT439" s="89"/>
      <c r="FU439" s="89"/>
      <c r="FV439" s="139"/>
      <c r="FW439" s="139"/>
      <c r="FX439" s="139"/>
      <c r="FY439" s="139"/>
      <c r="GA439" s="139"/>
      <c r="GB439" s="139"/>
    </row>
    <row r="440" spans="2:184">
      <c r="B440" s="26">
        <v>732500</v>
      </c>
      <c r="C440" s="6">
        <v>3</v>
      </c>
      <c r="D440" s="6">
        <v>2</v>
      </c>
      <c r="E440" s="6">
        <v>2470</v>
      </c>
      <c r="F440" s="6">
        <v>10321</v>
      </c>
      <c r="G440" s="27">
        <v>9</v>
      </c>
      <c r="I440" s="55">
        <v>700000</v>
      </c>
      <c r="J440" s="6">
        <v>3</v>
      </c>
      <c r="K440" s="6">
        <v>2</v>
      </c>
      <c r="L440" s="6">
        <v>2080</v>
      </c>
      <c r="M440" s="6">
        <v>3880</v>
      </c>
      <c r="N440" s="27">
        <v>7</v>
      </c>
      <c r="P440" s="26">
        <v>530000</v>
      </c>
      <c r="Q440" s="57">
        <v>4</v>
      </c>
      <c r="R440" s="6">
        <v>3</v>
      </c>
      <c r="S440" s="6">
        <v>2240</v>
      </c>
      <c r="T440" s="6">
        <v>5580</v>
      </c>
      <c r="U440" s="27">
        <v>7</v>
      </c>
      <c r="W440" s="38">
        <v>739000</v>
      </c>
      <c r="X440" s="34">
        <v>4</v>
      </c>
      <c r="Y440" s="59">
        <v>2</v>
      </c>
      <c r="Z440" s="34">
        <v>2800</v>
      </c>
      <c r="AA440" s="34">
        <v>246114</v>
      </c>
      <c r="AB440" s="39">
        <v>9</v>
      </c>
      <c r="AD440" s="38">
        <v>330000</v>
      </c>
      <c r="AE440" s="34">
        <v>4</v>
      </c>
      <c r="AF440" s="34">
        <v>2</v>
      </c>
      <c r="AG440" s="34">
        <v>2340</v>
      </c>
      <c r="AH440" s="34">
        <v>11784</v>
      </c>
      <c r="AI440" s="62">
        <v>9</v>
      </c>
      <c r="AK440" s="38">
        <v>699000</v>
      </c>
      <c r="AL440" s="34">
        <v>4</v>
      </c>
      <c r="AM440" s="34">
        <v>2</v>
      </c>
      <c r="AN440" s="59">
        <v>2440</v>
      </c>
      <c r="AO440" s="34">
        <v>14470</v>
      </c>
      <c r="AP440" s="39">
        <v>9</v>
      </c>
      <c r="AS440" s="38">
        <v>260000</v>
      </c>
      <c r="AT440" s="34">
        <v>4</v>
      </c>
      <c r="AU440" s="34">
        <v>2</v>
      </c>
      <c r="AV440" s="34">
        <v>2050</v>
      </c>
      <c r="AW440" s="59">
        <v>12500</v>
      </c>
      <c r="AX440" s="39">
        <v>7</v>
      </c>
      <c r="BN440" s="38">
        <v>470000</v>
      </c>
      <c r="BO440" s="34">
        <v>4</v>
      </c>
      <c r="BP440" s="59">
        <v>2</v>
      </c>
      <c r="BQ440" s="34">
        <v>2310</v>
      </c>
      <c r="BR440" s="34">
        <v>7350</v>
      </c>
      <c r="BS440" s="39">
        <v>8</v>
      </c>
      <c r="BU440" s="38">
        <v>470000</v>
      </c>
      <c r="BV440" s="34">
        <v>4</v>
      </c>
      <c r="BW440" s="59">
        <v>2</v>
      </c>
      <c r="BX440" s="34">
        <v>2310</v>
      </c>
      <c r="BY440" s="34">
        <v>7350</v>
      </c>
      <c r="BZ440" s="39">
        <v>8</v>
      </c>
      <c r="FJ440" s="100"/>
      <c r="FK440" s="89"/>
      <c r="FL440" s="89">
        <v>2080</v>
      </c>
      <c r="FM440" s="89">
        <v>700000</v>
      </c>
      <c r="FN440" s="145">
        <f t="shared" si="61"/>
        <v>201.44000000000005</v>
      </c>
      <c r="FO440" s="145">
        <f t="shared" si="62"/>
        <v>40578.073600000025</v>
      </c>
      <c r="FP440" s="89">
        <f t="shared" si="58"/>
        <v>244017.09999999998</v>
      </c>
      <c r="FQ440" s="89">
        <f t="shared" si="59"/>
        <v>59544345092.409988</v>
      </c>
      <c r="FR440" s="89">
        <f t="shared" si="60"/>
        <v>49154804.624000005</v>
      </c>
      <c r="FS440" s="89"/>
      <c r="FT440" s="89"/>
      <c r="FU440" s="89"/>
      <c r="FV440" s="139"/>
      <c r="FW440" s="139"/>
      <c r="FX440" s="139"/>
      <c r="FY440" s="139"/>
      <c r="GA440" s="139"/>
      <c r="GB440" s="139"/>
    </row>
    <row r="441" spans="2:184">
      <c r="B441" s="26">
        <v>352000</v>
      </c>
      <c r="C441" s="6">
        <v>4</v>
      </c>
      <c r="D441" s="6">
        <v>1</v>
      </c>
      <c r="E441" s="6">
        <v>1850</v>
      </c>
      <c r="F441" s="6">
        <v>5712</v>
      </c>
      <c r="G441" s="27">
        <v>7</v>
      </c>
      <c r="I441" s="55">
        <v>700000</v>
      </c>
      <c r="J441" s="6">
        <v>4</v>
      </c>
      <c r="K441" s="6">
        <v>2</v>
      </c>
      <c r="L441" s="6">
        <v>2440</v>
      </c>
      <c r="M441" s="6">
        <v>9450</v>
      </c>
      <c r="N441" s="27">
        <v>7</v>
      </c>
      <c r="P441" s="26">
        <v>540000</v>
      </c>
      <c r="Q441" s="57">
        <v>4</v>
      </c>
      <c r="R441" s="6">
        <v>2</v>
      </c>
      <c r="S441" s="6">
        <v>2850</v>
      </c>
      <c r="T441" s="6">
        <v>7453</v>
      </c>
      <c r="U441" s="27">
        <v>9</v>
      </c>
      <c r="W441" s="38">
        <v>740000</v>
      </c>
      <c r="X441" s="34">
        <v>4</v>
      </c>
      <c r="Y441" s="59">
        <v>2</v>
      </c>
      <c r="Z441" s="34">
        <v>3050</v>
      </c>
      <c r="AA441" s="34">
        <v>8000</v>
      </c>
      <c r="AB441" s="39">
        <v>9</v>
      </c>
      <c r="AD441" s="38">
        <v>375000</v>
      </c>
      <c r="AE441" s="34">
        <v>4</v>
      </c>
      <c r="AF441" s="34">
        <v>2</v>
      </c>
      <c r="AG441" s="34">
        <v>2800</v>
      </c>
      <c r="AH441" s="34">
        <v>5000</v>
      </c>
      <c r="AI441" s="62">
        <v>9</v>
      </c>
      <c r="AK441" s="38">
        <v>800000</v>
      </c>
      <c r="AL441" s="34">
        <v>4</v>
      </c>
      <c r="AM441" s="34">
        <v>2</v>
      </c>
      <c r="AN441" s="59">
        <v>2450</v>
      </c>
      <c r="AO441" s="34">
        <v>4400</v>
      </c>
      <c r="AP441" s="39">
        <v>7</v>
      </c>
      <c r="AS441" s="38">
        <v>505000</v>
      </c>
      <c r="AT441" s="34">
        <v>4</v>
      </c>
      <c r="AU441" s="34">
        <v>2</v>
      </c>
      <c r="AV441" s="34">
        <v>2350</v>
      </c>
      <c r="AW441" s="59">
        <v>12540</v>
      </c>
      <c r="AX441" s="39">
        <v>8</v>
      </c>
      <c r="BN441" s="38">
        <v>470000</v>
      </c>
      <c r="BO441" s="34">
        <v>4</v>
      </c>
      <c r="BP441" s="59">
        <v>2</v>
      </c>
      <c r="BQ441" s="34">
        <v>1500</v>
      </c>
      <c r="BR441" s="34">
        <v>3659</v>
      </c>
      <c r="BS441" s="39">
        <v>7</v>
      </c>
      <c r="BU441" s="38">
        <v>470000</v>
      </c>
      <c r="BV441" s="34">
        <v>4</v>
      </c>
      <c r="BW441" s="59">
        <v>2</v>
      </c>
      <c r="BX441" s="34">
        <v>1500</v>
      </c>
      <c r="BY441" s="34">
        <v>3659</v>
      </c>
      <c r="BZ441" s="39">
        <v>7</v>
      </c>
      <c r="FJ441" s="100"/>
      <c r="FK441" s="89"/>
      <c r="FL441" s="89">
        <v>2440</v>
      </c>
      <c r="FM441" s="89">
        <v>700000</v>
      </c>
      <c r="FN441" s="145">
        <f t="shared" si="61"/>
        <v>561.44000000000005</v>
      </c>
      <c r="FO441" s="145">
        <f t="shared" si="62"/>
        <v>315214.87360000005</v>
      </c>
      <c r="FP441" s="89">
        <f t="shared" si="58"/>
        <v>244017.09999999998</v>
      </c>
      <c r="FQ441" s="89">
        <f t="shared" si="59"/>
        <v>59544345092.409988</v>
      </c>
      <c r="FR441" s="89">
        <f t="shared" si="60"/>
        <v>137000960.62400001</v>
      </c>
      <c r="FS441" s="89"/>
      <c r="FT441" s="89"/>
      <c r="FU441" s="89"/>
      <c r="FV441" s="139"/>
      <c r="FW441" s="139"/>
      <c r="FX441" s="139"/>
      <c r="FY441" s="139"/>
      <c r="GA441" s="139"/>
      <c r="GB441" s="139"/>
    </row>
    <row r="442" spans="2:184">
      <c r="B442" s="26">
        <v>425000</v>
      </c>
      <c r="C442" s="6">
        <v>4</v>
      </c>
      <c r="D442" s="6">
        <v>1</v>
      </c>
      <c r="E442" s="6">
        <v>1600</v>
      </c>
      <c r="F442" s="6">
        <v>6180</v>
      </c>
      <c r="G442" s="27">
        <v>6</v>
      </c>
      <c r="I442" s="55">
        <v>700000</v>
      </c>
      <c r="J442" s="6">
        <v>4</v>
      </c>
      <c r="K442" s="6">
        <v>2</v>
      </c>
      <c r="L442" s="6">
        <v>2490</v>
      </c>
      <c r="M442" s="6">
        <v>4700</v>
      </c>
      <c r="N442" s="27">
        <v>7</v>
      </c>
      <c r="P442" s="26">
        <v>550000</v>
      </c>
      <c r="Q442" s="57">
        <v>4</v>
      </c>
      <c r="R442" s="6">
        <v>1</v>
      </c>
      <c r="S442" s="6">
        <v>2150</v>
      </c>
      <c r="T442" s="6">
        <v>9000</v>
      </c>
      <c r="U442" s="27">
        <v>7</v>
      </c>
      <c r="W442" s="38">
        <v>749950</v>
      </c>
      <c r="X442" s="34">
        <v>4</v>
      </c>
      <c r="Y442" s="59">
        <v>2</v>
      </c>
      <c r="Z442" s="34">
        <v>2370</v>
      </c>
      <c r="AA442" s="34">
        <v>2971</v>
      </c>
      <c r="AB442" s="39">
        <v>9</v>
      </c>
      <c r="AD442" s="38">
        <v>408000</v>
      </c>
      <c r="AE442" s="34">
        <v>3</v>
      </c>
      <c r="AF442" s="34">
        <v>2</v>
      </c>
      <c r="AG442" s="34">
        <v>2800</v>
      </c>
      <c r="AH442" s="34">
        <v>35362</v>
      </c>
      <c r="AI442" s="62">
        <v>9</v>
      </c>
      <c r="AK442" s="38">
        <v>898000</v>
      </c>
      <c r="AL442" s="34">
        <v>2</v>
      </c>
      <c r="AM442" s="34">
        <v>2</v>
      </c>
      <c r="AN442" s="59">
        <v>2470</v>
      </c>
      <c r="AO442" s="34">
        <v>7658</v>
      </c>
      <c r="AP442" s="39">
        <v>8</v>
      </c>
      <c r="AS442" s="38">
        <v>505000</v>
      </c>
      <c r="AT442" s="34">
        <v>4</v>
      </c>
      <c r="AU442" s="34">
        <v>1</v>
      </c>
      <c r="AV442" s="34">
        <v>1480</v>
      </c>
      <c r="AW442" s="59">
        <v>12675</v>
      </c>
      <c r="AX442" s="39">
        <v>7</v>
      </c>
      <c r="BN442" s="38">
        <v>475000</v>
      </c>
      <c r="BO442" s="34">
        <v>2</v>
      </c>
      <c r="BP442" s="59">
        <v>2</v>
      </c>
      <c r="BQ442" s="34">
        <v>1440</v>
      </c>
      <c r="BR442" s="34">
        <v>3720</v>
      </c>
      <c r="BS442" s="39">
        <v>7</v>
      </c>
      <c r="BU442" s="38">
        <v>475000</v>
      </c>
      <c r="BV442" s="34">
        <v>2</v>
      </c>
      <c r="BW442" s="59">
        <v>2</v>
      </c>
      <c r="BX442" s="34">
        <v>1440</v>
      </c>
      <c r="BY442" s="34">
        <v>3720</v>
      </c>
      <c r="BZ442" s="39">
        <v>7</v>
      </c>
      <c r="FJ442" s="100"/>
      <c r="FK442" s="89"/>
      <c r="FL442" s="89">
        <v>2490</v>
      </c>
      <c r="FM442" s="89">
        <v>700000</v>
      </c>
      <c r="FN442" s="145">
        <f t="shared" si="61"/>
        <v>611.44000000000005</v>
      </c>
      <c r="FO442" s="145">
        <f t="shared" si="62"/>
        <v>373858.87360000005</v>
      </c>
      <c r="FP442" s="89">
        <f t="shared" si="58"/>
        <v>244017.09999999998</v>
      </c>
      <c r="FQ442" s="89">
        <f t="shared" si="59"/>
        <v>59544345092.409988</v>
      </c>
      <c r="FR442" s="89">
        <f t="shared" si="60"/>
        <v>149201815.62400001</v>
      </c>
      <c r="FS442" s="89"/>
      <c r="FT442" s="89"/>
      <c r="FU442" s="89"/>
      <c r="FV442" s="139"/>
      <c r="FW442" s="139"/>
      <c r="FX442" s="139"/>
      <c r="FY442" s="139"/>
      <c r="GA442" s="139"/>
      <c r="GB442" s="139"/>
    </row>
    <row r="443" spans="2:184">
      <c r="B443" s="26">
        <v>489000</v>
      </c>
      <c r="C443" s="6">
        <v>4</v>
      </c>
      <c r="D443" s="6">
        <v>2</v>
      </c>
      <c r="E443" s="6">
        <v>2120</v>
      </c>
      <c r="F443" s="6">
        <v>11479</v>
      </c>
      <c r="G443" s="27">
        <v>7</v>
      </c>
      <c r="I443" s="55">
        <v>705000</v>
      </c>
      <c r="J443" s="6">
        <v>4</v>
      </c>
      <c r="K443" s="6">
        <v>2</v>
      </c>
      <c r="L443" s="6">
        <v>3000</v>
      </c>
      <c r="M443" s="6">
        <v>6222</v>
      </c>
      <c r="N443" s="27">
        <v>9</v>
      </c>
      <c r="P443" s="26">
        <v>560000</v>
      </c>
      <c r="Q443" s="57">
        <v>4</v>
      </c>
      <c r="R443" s="6">
        <v>2</v>
      </c>
      <c r="S443" s="6">
        <v>2630</v>
      </c>
      <c r="T443" s="6">
        <v>5710</v>
      </c>
      <c r="U443" s="27">
        <v>8</v>
      </c>
      <c r="W443" s="38">
        <v>750000</v>
      </c>
      <c r="X443" s="34">
        <v>3</v>
      </c>
      <c r="Y443" s="59">
        <v>2</v>
      </c>
      <c r="Z443" s="34">
        <v>1760</v>
      </c>
      <c r="AA443" s="34">
        <v>5488</v>
      </c>
      <c r="AB443" s="39">
        <v>7</v>
      </c>
      <c r="AD443" s="38">
        <v>455000</v>
      </c>
      <c r="AE443" s="34">
        <v>4</v>
      </c>
      <c r="AF443" s="34">
        <v>2</v>
      </c>
      <c r="AG443" s="34">
        <v>3360</v>
      </c>
      <c r="AH443" s="34">
        <v>7685</v>
      </c>
      <c r="AI443" s="62">
        <v>9</v>
      </c>
      <c r="AK443" s="38">
        <v>732500</v>
      </c>
      <c r="AL443" s="34">
        <v>3</v>
      </c>
      <c r="AM443" s="34">
        <v>2</v>
      </c>
      <c r="AN443" s="59">
        <v>2470</v>
      </c>
      <c r="AO443" s="34">
        <v>10321</v>
      </c>
      <c r="AP443" s="39">
        <v>9</v>
      </c>
      <c r="AS443" s="38">
        <v>577000</v>
      </c>
      <c r="AT443" s="34">
        <v>3</v>
      </c>
      <c r="AU443" s="34">
        <v>1</v>
      </c>
      <c r="AV443" s="34">
        <v>1760</v>
      </c>
      <c r="AW443" s="59">
        <v>12874</v>
      </c>
      <c r="AX443" s="39">
        <v>7</v>
      </c>
      <c r="BN443" s="38">
        <v>475000</v>
      </c>
      <c r="BO443" s="34">
        <v>3</v>
      </c>
      <c r="BP443" s="59">
        <v>2</v>
      </c>
      <c r="BQ443" s="34">
        <v>2370</v>
      </c>
      <c r="BR443" s="34">
        <v>3239</v>
      </c>
      <c r="BS443" s="39">
        <v>8</v>
      </c>
      <c r="BU443" s="38">
        <v>475000</v>
      </c>
      <c r="BV443" s="34">
        <v>3</v>
      </c>
      <c r="BW443" s="59">
        <v>2</v>
      </c>
      <c r="BX443" s="34">
        <v>2370</v>
      </c>
      <c r="BY443" s="34">
        <v>3239</v>
      </c>
      <c r="BZ443" s="39">
        <v>8</v>
      </c>
      <c r="FJ443" s="100"/>
      <c r="FK443" s="89"/>
      <c r="FL443" s="89">
        <v>3000</v>
      </c>
      <c r="FM443" s="89">
        <v>705000</v>
      </c>
      <c r="FN443" s="145">
        <f t="shared" si="61"/>
        <v>1121.44</v>
      </c>
      <c r="FO443" s="145">
        <f t="shared" si="62"/>
        <v>1257627.6736000001</v>
      </c>
      <c r="FP443" s="89">
        <f t="shared" si="58"/>
        <v>249017.09999999998</v>
      </c>
      <c r="FQ443" s="89">
        <f t="shared" si="59"/>
        <v>62009516092.409988</v>
      </c>
      <c r="FR443" s="89">
        <f t="shared" si="60"/>
        <v>279257736.62400001</v>
      </c>
      <c r="FS443" s="89"/>
      <c r="FT443" s="89"/>
      <c r="FU443" s="89"/>
      <c r="FV443" s="139"/>
      <c r="FW443" s="139"/>
      <c r="FX443" s="139"/>
      <c r="FY443" s="139"/>
      <c r="GA443" s="139"/>
      <c r="GB443" s="139"/>
    </row>
    <row r="444" spans="2:184">
      <c r="B444" s="26">
        <v>199950</v>
      </c>
      <c r="C444" s="6">
        <v>3</v>
      </c>
      <c r="D444" s="6">
        <v>1</v>
      </c>
      <c r="E444" s="6">
        <v>1370</v>
      </c>
      <c r="F444" s="6">
        <v>10317</v>
      </c>
      <c r="G444" s="27">
        <v>6</v>
      </c>
      <c r="I444" s="55">
        <v>710000</v>
      </c>
      <c r="J444" s="6">
        <v>3</v>
      </c>
      <c r="K444" s="6">
        <v>1</v>
      </c>
      <c r="L444" s="6">
        <v>1650</v>
      </c>
      <c r="M444" s="6">
        <v>10250</v>
      </c>
      <c r="N444" s="27">
        <v>8</v>
      </c>
      <c r="P444" s="26">
        <v>563950</v>
      </c>
      <c r="Q444" s="57">
        <v>4</v>
      </c>
      <c r="R444" s="6">
        <v>2</v>
      </c>
      <c r="S444" s="6">
        <v>3050</v>
      </c>
      <c r="T444" s="6">
        <v>4750</v>
      </c>
      <c r="U444" s="27">
        <v>8</v>
      </c>
      <c r="W444" s="38">
        <v>752888</v>
      </c>
      <c r="X444" s="34">
        <v>3</v>
      </c>
      <c r="Y444" s="59">
        <v>2</v>
      </c>
      <c r="Z444" s="34">
        <v>2420</v>
      </c>
      <c r="AA444" s="34">
        <v>9000</v>
      </c>
      <c r="AB444" s="39">
        <v>9</v>
      </c>
      <c r="AD444" s="38">
        <v>500000</v>
      </c>
      <c r="AE444" s="34">
        <v>3</v>
      </c>
      <c r="AF444" s="34">
        <v>2</v>
      </c>
      <c r="AG444" s="34">
        <v>2990</v>
      </c>
      <c r="AH444" s="34">
        <v>216057</v>
      </c>
      <c r="AI444" s="62">
        <v>9</v>
      </c>
      <c r="AK444" s="38">
        <v>906000</v>
      </c>
      <c r="AL444" s="34">
        <v>4</v>
      </c>
      <c r="AM444" s="34">
        <v>2</v>
      </c>
      <c r="AN444" s="59">
        <v>2480</v>
      </c>
      <c r="AO444" s="34">
        <v>5000</v>
      </c>
      <c r="AP444" s="39">
        <v>8</v>
      </c>
      <c r="AS444" s="38">
        <v>403000</v>
      </c>
      <c r="AT444" s="34">
        <v>3</v>
      </c>
      <c r="AU444" s="34">
        <v>2</v>
      </c>
      <c r="AV444" s="34">
        <v>1840</v>
      </c>
      <c r="AW444" s="59">
        <v>13020</v>
      </c>
      <c r="AX444" s="39">
        <v>8</v>
      </c>
      <c r="BN444" s="38">
        <v>475000</v>
      </c>
      <c r="BO444" s="34">
        <v>4</v>
      </c>
      <c r="BP444" s="59">
        <v>2</v>
      </c>
      <c r="BQ444" s="34">
        <v>2040</v>
      </c>
      <c r="BR444" s="34">
        <v>7260</v>
      </c>
      <c r="BS444" s="39">
        <v>7</v>
      </c>
      <c r="BU444" s="38">
        <v>475000</v>
      </c>
      <c r="BV444" s="34">
        <v>4</v>
      </c>
      <c r="BW444" s="59">
        <v>2</v>
      </c>
      <c r="BX444" s="34">
        <v>2040</v>
      </c>
      <c r="BY444" s="34">
        <v>7260</v>
      </c>
      <c r="BZ444" s="39">
        <v>7</v>
      </c>
      <c r="FJ444" s="100"/>
      <c r="FK444" s="89"/>
      <c r="FL444" s="89">
        <v>1650</v>
      </c>
      <c r="FM444" s="89">
        <v>710000</v>
      </c>
      <c r="FN444" s="145">
        <f t="shared" si="61"/>
        <v>-228.55999999999995</v>
      </c>
      <c r="FO444" s="145">
        <f t="shared" si="62"/>
        <v>52239.673599999973</v>
      </c>
      <c r="FP444" s="89">
        <f t="shared" si="58"/>
        <v>254017.09999999998</v>
      </c>
      <c r="FQ444" s="89">
        <f t="shared" si="59"/>
        <v>64524687092.409988</v>
      </c>
      <c r="FR444" s="89">
        <f t="shared" si="60"/>
        <v>-58058148.37599998</v>
      </c>
      <c r="FS444" s="89"/>
      <c r="FT444" s="89"/>
      <c r="FU444" s="89"/>
      <c r="FV444" s="139"/>
      <c r="FW444" s="139"/>
      <c r="FX444" s="139"/>
      <c r="FY444" s="139"/>
      <c r="GA444" s="139"/>
      <c r="GB444" s="139"/>
    </row>
    <row r="445" spans="2:184">
      <c r="B445" s="26">
        <v>510000</v>
      </c>
      <c r="C445" s="6">
        <v>3</v>
      </c>
      <c r="D445" s="6">
        <v>1</v>
      </c>
      <c r="E445" s="6">
        <v>2060</v>
      </c>
      <c r="F445" s="6">
        <v>58341</v>
      </c>
      <c r="G445" s="27">
        <v>8</v>
      </c>
      <c r="I445" s="55">
        <v>710000</v>
      </c>
      <c r="J445" s="6">
        <v>4</v>
      </c>
      <c r="K445" s="6">
        <v>2</v>
      </c>
      <c r="L445" s="6">
        <v>2780</v>
      </c>
      <c r="M445" s="6">
        <v>6978</v>
      </c>
      <c r="N445" s="27">
        <v>8</v>
      </c>
      <c r="P445" s="26">
        <v>564500</v>
      </c>
      <c r="Q445" s="57">
        <v>4</v>
      </c>
      <c r="R445" s="6">
        <v>2</v>
      </c>
      <c r="S445" s="6">
        <v>3100</v>
      </c>
      <c r="T445" s="6">
        <v>14568</v>
      </c>
      <c r="U445" s="27">
        <v>8</v>
      </c>
      <c r="W445" s="38">
        <v>759950</v>
      </c>
      <c r="X445" s="34">
        <v>3</v>
      </c>
      <c r="Y445" s="59">
        <v>2</v>
      </c>
      <c r="Z445" s="34">
        <v>3100</v>
      </c>
      <c r="AA445" s="34">
        <v>23790</v>
      </c>
      <c r="AB445" s="39">
        <v>9</v>
      </c>
      <c r="AD445" s="38">
        <v>503000</v>
      </c>
      <c r="AE445" s="34">
        <v>3</v>
      </c>
      <c r="AF445" s="34">
        <v>2</v>
      </c>
      <c r="AG445" s="34">
        <v>2190</v>
      </c>
      <c r="AH445" s="34">
        <v>4882</v>
      </c>
      <c r="AI445" s="62">
        <v>9</v>
      </c>
      <c r="AK445" s="38">
        <v>855000</v>
      </c>
      <c r="AL445" s="34">
        <v>4</v>
      </c>
      <c r="AM445" s="34">
        <v>2</v>
      </c>
      <c r="AN445" s="59">
        <v>2480</v>
      </c>
      <c r="AO445" s="34">
        <v>36974</v>
      </c>
      <c r="AP445" s="39">
        <v>9</v>
      </c>
      <c r="AS445" s="38">
        <v>260000</v>
      </c>
      <c r="AT445" s="34">
        <v>3</v>
      </c>
      <c r="AU445" s="34">
        <v>1</v>
      </c>
      <c r="AV445" s="34">
        <v>1690</v>
      </c>
      <c r="AW445" s="59">
        <v>13184</v>
      </c>
      <c r="AX445" s="39">
        <v>7</v>
      </c>
      <c r="BN445" s="38">
        <v>479000</v>
      </c>
      <c r="BO445" s="34">
        <v>4</v>
      </c>
      <c r="BP445" s="59">
        <v>2</v>
      </c>
      <c r="BQ445" s="34">
        <v>2370</v>
      </c>
      <c r="BR445" s="34">
        <v>30378</v>
      </c>
      <c r="BS445" s="39">
        <v>8</v>
      </c>
      <c r="BU445" s="38">
        <v>479000</v>
      </c>
      <c r="BV445" s="34">
        <v>4</v>
      </c>
      <c r="BW445" s="59">
        <v>2</v>
      </c>
      <c r="BX445" s="34">
        <v>2370</v>
      </c>
      <c r="BY445" s="34">
        <v>30378</v>
      </c>
      <c r="BZ445" s="39">
        <v>8</v>
      </c>
      <c r="FJ445" s="100"/>
      <c r="FK445" s="89"/>
      <c r="FL445" s="89">
        <v>2780</v>
      </c>
      <c r="FM445" s="89">
        <v>710000</v>
      </c>
      <c r="FN445" s="145">
        <f t="shared" si="61"/>
        <v>901.44</v>
      </c>
      <c r="FO445" s="145">
        <f t="shared" si="62"/>
        <v>812594.07360000012</v>
      </c>
      <c r="FP445" s="89">
        <f t="shared" si="58"/>
        <v>254017.09999999998</v>
      </c>
      <c r="FQ445" s="89">
        <f t="shared" si="59"/>
        <v>64524687092.409988</v>
      </c>
      <c r="FR445" s="89">
        <f t="shared" si="60"/>
        <v>228981174.62399998</v>
      </c>
      <c r="FS445" s="89"/>
      <c r="FT445" s="89"/>
      <c r="FU445" s="89"/>
      <c r="FV445" s="139"/>
      <c r="FW445" s="139"/>
      <c r="FX445" s="139"/>
      <c r="FY445" s="139"/>
      <c r="GA445" s="139"/>
      <c r="GB445" s="139"/>
    </row>
    <row r="446" spans="2:184">
      <c r="B446" s="26">
        <v>202500</v>
      </c>
      <c r="C446" s="6">
        <v>3</v>
      </c>
      <c r="D446" s="6">
        <v>1</v>
      </c>
      <c r="E446" s="6">
        <v>1120</v>
      </c>
      <c r="F446" s="6">
        <v>8576</v>
      </c>
      <c r="G446" s="27">
        <v>6</v>
      </c>
      <c r="I446" s="55">
        <v>712000</v>
      </c>
      <c r="J446" s="6">
        <v>4</v>
      </c>
      <c r="K446" s="6">
        <v>2</v>
      </c>
      <c r="L446" s="6">
        <v>3400</v>
      </c>
      <c r="M446" s="6">
        <v>247421</v>
      </c>
      <c r="N446" s="27">
        <v>9</v>
      </c>
      <c r="P446" s="26">
        <v>569950</v>
      </c>
      <c r="Q446" s="57">
        <v>4</v>
      </c>
      <c r="R446" s="6">
        <v>3</v>
      </c>
      <c r="S446" s="6">
        <v>2700</v>
      </c>
      <c r="T446" s="6">
        <v>443440</v>
      </c>
      <c r="U446" s="27">
        <v>8</v>
      </c>
      <c r="W446" s="38">
        <v>763000</v>
      </c>
      <c r="X446" s="34">
        <v>3</v>
      </c>
      <c r="Y446" s="59">
        <v>2</v>
      </c>
      <c r="Z446" s="34">
        <v>1360</v>
      </c>
      <c r="AA446" s="34">
        <v>8752</v>
      </c>
      <c r="AB446" s="39">
        <v>6</v>
      </c>
      <c r="AD446" s="38">
        <v>516500</v>
      </c>
      <c r="AE446" s="34">
        <v>2</v>
      </c>
      <c r="AF446" s="34">
        <v>1</v>
      </c>
      <c r="AG446" s="34">
        <v>1100</v>
      </c>
      <c r="AH446" s="34">
        <v>638</v>
      </c>
      <c r="AI446" s="62">
        <v>9</v>
      </c>
      <c r="AK446" s="38">
        <v>700000</v>
      </c>
      <c r="AL446" s="34">
        <v>4</v>
      </c>
      <c r="AM446" s="34">
        <v>2</v>
      </c>
      <c r="AN446" s="59">
        <v>2490</v>
      </c>
      <c r="AO446" s="34">
        <v>4700</v>
      </c>
      <c r="AP446" s="39">
        <v>7</v>
      </c>
      <c r="AS446" s="38">
        <v>195000</v>
      </c>
      <c r="AT446" s="34">
        <v>4</v>
      </c>
      <c r="AU446" s="34">
        <v>1</v>
      </c>
      <c r="AV446" s="34">
        <v>1940</v>
      </c>
      <c r="AW446" s="59">
        <v>13370</v>
      </c>
      <c r="AX446" s="39">
        <v>8</v>
      </c>
      <c r="BN446" s="38">
        <v>485000</v>
      </c>
      <c r="BO446" s="34">
        <v>3</v>
      </c>
      <c r="BP446" s="59">
        <v>2</v>
      </c>
      <c r="BQ446" s="34">
        <v>1500</v>
      </c>
      <c r="BR446" s="34">
        <v>5412</v>
      </c>
      <c r="BS446" s="39">
        <v>7</v>
      </c>
      <c r="BU446" s="38">
        <v>485000</v>
      </c>
      <c r="BV446" s="34">
        <v>3</v>
      </c>
      <c r="BW446" s="59">
        <v>2</v>
      </c>
      <c r="BX446" s="34">
        <v>1500</v>
      </c>
      <c r="BY446" s="34">
        <v>5412</v>
      </c>
      <c r="BZ446" s="39">
        <v>7</v>
      </c>
      <c r="FJ446" s="100"/>
      <c r="FK446" s="89"/>
      <c r="FL446" s="89">
        <v>3400</v>
      </c>
      <c r="FM446" s="89">
        <v>712000</v>
      </c>
      <c r="FN446" s="145">
        <f t="shared" si="61"/>
        <v>1521.44</v>
      </c>
      <c r="FO446" s="145">
        <f t="shared" si="62"/>
        <v>2314779.6736000003</v>
      </c>
      <c r="FP446" s="89">
        <f t="shared" si="58"/>
        <v>256017.09999999998</v>
      </c>
      <c r="FQ446" s="89">
        <f t="shared" si="59"/>
        <v>65544755492.409988</v>
      </c>
      <c r="FR446" s="89">
        <f t="shared" si="60"/>
        <v>389514656.62399995</v>
      </c>
      <c r="FS446" s="89"/>
      <c r="FT446" s="89"/>
      <c r="FU446" s="89"/>
      <c r="FV446" s="139"/>
      <c r="FW446" s="139"/>
      <c r="FX446" s="139"/>
      <c r="FY446" s="139"/>
      <c r="GA446" s="139"/>
      <c r="GB446" s="139"/>
    </row>
    <row r="447" spans="2:184">
      <c r="B447" s="26">
        <v>620000</v>
      </c>
      <c r="C447" s="6">
        <v>2</v>
      </c>
      <c r="D447" s="6">
        <v>2</v>
      </c>
      <c r="E447" s="6">
        <v>2910</v>
      </c>
      <c r="F447" s="6">
        <v>6110</v>
      </c>
      <c r="G447" s="27">
        <v>9</v>
      </c>
      <c r="I447" s="55">
        <v>715000</v>
      </c>
      <c r="J447" s="6">
        <v>3</v>
      </c>
      <c r="K447" s="6">
        <v>1</v>
      </c>
      <c r="L447" s="6">
        <v>1670</v>
      </c>
      <c r="M447" s="6">
        <v>5060</v>
      </c>
      <c r="N447" s="27">
        <v>7</v>
      </c>
      <c r="P447" s="26">
        <v>570000</v>
      </c>
      <c r="Q447" s="57">
        <v>4</v>
      </c>
      <c r="R447" s="6">
        <v>2</v>
      </c>
      <c r="S447" s="6">
        <v>3420</v>
      </c>
      <c r="T447" s="6">
        <v>115434</v>
      </c>
      <c r="U447" s="27">
        <v>9</v>
      </c>
      <c r="W447" s="38">
        <v>765000</v>
      </c>
      <c r="X447" s="34">
        <v>4</v>
      </c>
      <c r="Y447" s="59">
        <v>2</v>
      </c>
      <c r="Z447" s="34">
        <v>2660</v>
      </c>
      <c r="AA447" s="34">
        <v>4500</v>
      </c>
      <c r="AB447" s="39">
        <v>8</v>
      </c>
      <c r="AD447" s="38">
        <v>525000</v>
      </c>
      <c r="AE447" s="34">
        <v>4</v>
      </c>
      <c r="AF447" s="34">
        <v>2</v>
      </c>
      <c r="AG447" s="34">
        <v>2310</v>
      </c>
      <c r="AH447" s="34">
        <v>5573</v>
      </c>
      <c r="AI447" s="62">
        <v>9</v>
      </c>
      <c r="AK447" s="38">
        <v>590000</v>
      </c>
      <c r="AL447" s="34">
        <v>3</v>
      </c>
      <c r="AM447" s="34">
        <v>2</v>
      </c>
      <c r="AN447" s="59">
        <v>2490</v>
      </c>
      <c r="AO447" s="34">
        <v>8800</v>
      </c>
      <c r="AP447" s="39">
        <v>8</v>
      </c>
      <c r="AS447" s="38">
        <v>819000</v>
      </c>
      <c r="AT447" s="34">
        <v>3</v>
      </c>
      <c r="AU447" s="34">
        <v>2</v>
      </c>
      <c r="AV447" s="34">
        <v>3176</v>
      </c>
      <c r="AW447" s="59">
        <v>13391</v>
      </c>
      <c r="AX447" s="39">
        <v>9</v>
      </c>
      <c r="BN447" s="38">
        <v>486000</v>
      </c>
      <c r="BO447" s="34">
        <v>4</v>
      </c>
      <c r="BP447" s="59">
        <v>2</v>
      </c>
      <c r="BQ447" s="34">
        <v>3560</v>
      </c>
      <c r="BR447" s="34">
        <v>12047</v>
      </c>
      <c r="BS447" s="39">
        <v>10</v>
      </c>
      <c r="BU447" s="38">
        <v>486000</v>
      </c>
      <c r="BV447" s="34">
        <v>4</v>
      </c>
      <c r="BW447" s="59">
        <v>2</v>
      </c>
      <c r="BX447" s="34">
        <v>3560</v>
      </c>
      <c r="BY447" s="34">
        <v>12047</v>
      </c>
      <c r="BZ447" s="39">
        <v>10</v>
      </c>
      <c r="FJ447" s="100"/>
      <c r="FK447" s="89"/>
      <c r="FL447" s="89">
        <v>1670</v>
      </c>
      <c r="FM447" s="89">
        <v>715000</v>
      </c>
      <c r="FN447" s="145">
        <f t="shared" si="61"/>
        <v>-208.55999999999995</v>
      </c>
      <c r="FO447" s="145">
        <f t="shared" si="62"/>
        <v>43497.273599999979</v>
      </c>
      <c r="FP447" s="89">
        <f t="shared" si="58"/>
        <v>259017.09999999998</v>
      </c>
      <c r="FQ447" s="89">
        <f t="shared" si="59"/>
        <v>67089858092.409988</v>
      </c>
      <c r="FR447" s="89">
        <f t="shared" si="60"/>
        <v>-54020606.37599998</v>
      </c>
      <c r="FS447" s="89"/>
      <c r="FT447" s="89"/>
      <c r="FU447" s="89"/>
      <c r="FV447" s="139"/>
      <c r="FW447" s="139"/>
      <c r="FX447" s="139"/>
      <c r="FY447" s="139"/>
      <c r="GA447" s="139"/>
      <c r="GB447" s="139"/>
    </row>
    <row r="448" spans="2:184">
      <c r="B448" s="26">
        <v>420000</v>
      </c>
      <c r="C448" s="6">
        <v>3</v>
      </c>
      <c r="D448" s="6">
        <v>1</v>
      </c>
      <c r="E448" s="6">
        <v>1130</v>
      </c>
      <c r="F448" s="6">
        <v>5413</v>
      </c>
      <c r="G448" s="27">
        <v>7</v>
      </c>
      <c r="I448" s="55">
        <v>717500</v>
      </c>
      <c r="J448" s="6">
        <v>3</v>
      </c>
      <c r="K448" s="6">
        <v>1</v>
      </c>
      <c r="L448" s="6">
        <v>2090</v>
      </c>
      <c r="M448" s="6">
        <v>4000</v>
      </c>
      <c r="N448" s="27">
        <v>8</v>
      </c>
      <c r="P448" s="26">
        <v>580000</v>
      </c>
      <c r="Q448" s="57">
        <v>4</v>
      </c>
      <c r="R448" s="6">
        <v>2</v>
      </c>
      <c r="S448" s="6">
        <v>3250</v>
      </c>
      <c r="T448" s="6">
        <v>5000</v>
      </c>
      <c r="U448" s="27">
        <v>8</v>
      </c>
      <c r="W448" s="38">
        <v>766000</v>
      </c>
      <c r="X448" s="34">
        <v>3</v>
      </c>
      <c r="Y448" s="59">
        <v>2</v>
      </c>
      <c r="Z448" s="34">
        <v>2270</v>
      </c>
      <c r="AA448" s="34">
        <v>9822</v>
      </c>
      <c r="AB448" s="39">
        <v>9</v>
      </c>
      <c r="AD448" s="38">
        <v>530000</v>
      </c>
      <c r="AE448" s="34">
        <v>3</v>
      </c>
      <c r="AF448" s="34">
        <v>2</v>
      </c>
      <c r="AG448" s="34">
        <v>3150</v>
      </c>
      <c r="AH448" s="34">
        <v>21893</v>
      </c>
      <c r="AI448" s="62">
        <v>9</v>
      </c>
      <c r="AK448" s="38">
        <v>806000</v>
      </c>
      <c r="AL448" s="34">
        <v>4</v>
      </c>
      <c r="AM448" s="34">
        <v>2</v>
      </c>
      <c r="AN448" s="59">
        <v>2500</v>
      </c>
      <c r="AO448" s="34">
        <v>206474</v>
      </c>
      <c r="AP448" s="39">
        <v>10</v>
      </c>
      <c r="AS448" s="38">
        <v>995000</v>
      </c>
      <c r="AT448" s="46">
        <v>4</v>
      </c>
      <c r="AU448" s="46">
        <v>2</v>
      </c>
      <c r="AV448" s="46">
        <v>2340</v>
      </c>
      <c r="AW448" s="60">
        <v>13406</v>
      </c>
      <c r="AX448" s="39">
        <v>9</v>
      </c>
      <c r="BN448" s="38">
        <v>487000</v>
      </c>
      <c r="BO448" s="34">
        <v>4</v>
      </c>
      <c r="BP448" s="59">
        <v>2</v>
      </c>
      <c r="BQ448" s="34">
        <v>2400</v>
      </c>
      <c r="BR448" s="34">
        <v>7000</v>
      </c>
      <c r="BS448" s="39">
        <v>8</v>
      </c>
      <c r="BU448" s="38">
        <v>487000</v>
      </c>
      <c r="BV448" s="34">
        <v>4</v>
      </c>
      <c r="BW448" s="59">
        <v>2</v>
      </c>
      <c r="BX448" s="34">
        <v>2400</v>
      </c>
      <c r="BY448" s="34">
        <v>7000</v>
      </c>
      <c r="BZ448" s="39">
        <v>8</v>
      </c>
      <c r="FJ448" s="100"/>
      <c r="FK448" s="89"/>
      <c r="FL448" s="89">
        <v>2090</v>
      </c>
      <c r="FM448" s="89">
        <v>717500</v>
      </c>
      <c r="FN448" s="145">
        <f t="shared" si="61"/>
        <v>211.44000000000005</v>
      </c>
      <c r="FO448" s="145">
        <f t="shared" si="62"/>
        <v>44706.873600000021</v>
      </c>
      <c r="FP448" s="89">
        <f t="shared" si="58"/>
        <v>261517.09999999998</v>
      </c>
      <c r="FQ448" s="89">
        <f t="shared" si="59"/>
        <v>68391193592.409988</v>
      </c>
      <c r="FR448" s="89">
        <f t="shared" si="60"/>
        <v>55295175.624000013</v>
      </c>
      <c r="FS448" s="89"/>
      <c r="FT448" s="89"/>
      <c r="FU448" s="89"/>
      <c r="FV448" s="139"/>
      <c r="FW448" s="139"/>
      <c r="FX448" s="139"/>
      <c r="FY448" s="139"/>
      <c r="GA448" s="139"/>
      <c r="GB448" s="139"/>
    </row>
    <row r="449" spans="2:184">
      <c r="B449" s="26">
        <v>400000</v>
      </c>
      <c r="C449" s="6">
        <v>3</v>
      </c>
      <c r="D449" s="6">
        <v>3</v>
      </c>
      <c r="E449" s="6">
        <v>2090</v>
      </c>
      <c r="F449" s="6">
        <v>7634</v>
      </c>
      <c r="G449" s="27">
        <v>8</v>
      </c>
      <c r="I449" s="55">
        <v>720000</v>
      </c>
      <c r="J449" s="6">
        <v>3</v>
      </c>
      <c r="K449" s="6">
        <v>2</v>
      </c>
      <c r="L449" s="6">
        <v>2100</v>
      </c>
      <c r="M449" s="6">
        <v>2200</v>
      </c>
      <c r="N449" s="27">
        <v>7</v>
      </c>
      <c r="P449" s="26">
        <v>596000</v>
      </c>
      <c r="Q449" s="57">
        <v>4</v>
      </c>
      <c r="R449" s="6">
        <v>2</v>
      </c>
      <c r="S449" s="6">
        <v>2270</v>
      </c>
      <c r="T449" s="6">
        <v>10000</v>
      </c>
      <c r="U449" s="27">
        <v>8</v>
      </c>
      <c r="W449" s="38">
        <v>772000</v>
      </c>
      <c r="X449" s="34">
        <v>4</v>
      </c>
      <c r="Y449" s="59">
        <v>2</v>
      </c>
      <c r="Z449" s="34">
        <v>2110</v>
      </c>
      <c r="AA449" s="34">
        <v>3750</v>
      </c>
      <c r="AB449" s="39">
        <v>8</v>
      </c>
      <c r="AD449" s="38">
        <v>540000</v>
      </c>
      <c r="AE449" s="34">
        <v>4</v>
      </c>
      <c r="AF449" s="34">
        <v>2</v>
      </c>
      <c r="AG449" s="34">
        <v>2850</v>
      </c>
      <c r="AH449" s="34">
        <v>7453</v>
      </c>
      <c r="AI449" s="62">
        <v>9</v>
      </c>
      <c r="AK449" s="38">
        <v>660000</v>
      </c>
      <c r="AL449" s="34">
        <v>4</v>
      </c>
      <c r="AM449" s="34">
        <v>2</v>
      </c>
      <c r="AN449" s="59">
        <v>2510</v>
      </c>
      <c r="AO449" s="34">
        <v>4543</v>
      </c>
      <c r="AP449" s="39">
        <v>8</v>
      </c>
      <c r="AS449" s="38">
        <v>414250</v>
      </c>
      <c r="AT449" s="34">
        <v>4</v>
      </c>
      <c r="AU449" s="34">
        <v>1</v>
      </c>
      <c r="AV449" s="34">
        <v>1640</v>
      </c>
      <c r="AW449" s="59">
        <v>13566</v>
      </c>
      <c r="AX449" s="39">
        <v>7</v>
      </c>
      <c r="BN449" s="38">
        <v>489000</v>
      </c>
      <c r="BO449" s="34">
        <v>4</v>
      </c>
      <c r="BP449" s="59">
        <v>2</v>
      </c>
      <c r="BQ449" s="34">
        <v>2120</v>
      </c>
      <c r="BR449" s="34">
        <v>11479</v>
      </c>
      <c r="BS449" s="39">
        <v>7</v>
      </c>
      <c r="BU449" s="38">
        <v>489000</v>
      </c>
      <c r="BV449" s="34">
        <v>4</v>
      </c>
      <c r="BW449" s="59">
        <v>2</v>
      </c>
      <c r="BX449" s="34">
        <v>2120</v>
      </c>
      <c r="BY449" s="34">
        <v>11479</v>
      </c>
      <c r="BZ449" s="39">
        <v>7</v>
      </c>
      <c r="FJ449" s="100"/>
      <c r="FK449" s="89"/>
      <c r="FL449" s="89">
        <v>2100</v>
      </c>
      <c r="FM449" s="89">
        <v>720000</v>
      </c>
      <c r="FN449" s="145">
        <f t="shared" si="61"/>
        <v>221.44000000000005</v>
      </c>
      <c r="FO449" s="145">
        <f t="shared" si="62"/>
        <v>49035.673600000024</v>
      </c>
      <c r="FP449" s="89">
        <f t="shared" si="58"/>
        <v>264017.09999999998</v>
      </c>
      <c r="FQ449" s="89">
        <f t="shared" si="59"/>
        <v>69705029092.409988</v>
      </c>
      <c r="FR449" s="89">
        <f t="shared" si="60"/>
        <v>58463946.624000013</v>
      </c>
      <c r="FS449" s="89"/>
      <c r="FT449" s="89"/>
      <c r="FU449" s="89"/>
      <c r="FV449" s="139"/>
      <c r="FW449" s="139"/>
      <c r="FX449" s="139"/>
      <c r="FY449" s="139"/>
      <c r="GA449" s="139"/>
      <c r="GB449" s="139"/>
    </row>
    <row r="450" spans="2:184">
      <c r="B450" s="26">
        <v>350000</v>
      </c>
      <c r="C450" s="6">
        <v>2</v>
      </c>
      <c r="D450" s="6">
        <v>1</v>
      </c>
      <c r="E450" s="6">
        <v>1430</v>
      </c>
      <c r="F450" s="6">
        <v>7921</v>
      </c>
      <c r="G450" s="27">
        <v>7</v>
      </c>
      <c r="I450" s="55">
        <v>730000</v>
      </c>
      <c r="J450" s="6">
        <v>4</v>
      </c>
      <c r="K450" s="6">
        <v>2</v>
      </c>
      <c r="L450" s="6">
        <v>2190</v>
      </c>
      <c r="M450" s="6">
        <v>9009</v>
      </c>
      <c r="N450" s="27">
        <v>8</v>
      </c>
      <c r="P450" s="26">
        <v>599000</v>
      </c>
      <c r="Q450" s="57">
        <v>4</v>
      </c>
      <c r="R450" s="6">
        <v>2</v>
      </c>
      <c r="S450" s="6">
        <v>2120</v>
      </c>
      <c r="T450" s="6">
        <v>3640</v>
      </c>
      <c r="U450" s="27">
        <v>8</v>
      </c>
      <c r="W450" s="38">
        <v>780000</v>
      </c>
      <c r="X450" s="34">
        <v>3</v>
      </c>
      <c r="Y450" s="59">
        <v>2</v>
      </c>
      <c r="Z450" s="34">
        <v>2206</v>
      </c>
      <c r="AA450" s="34">
        <v>82031</v>
      </c>
      <c r="AB450" s="39">
        <v>6</v>
      </c>
      <c r="AD450" s="38">
        <v>547000</v>
      </c>
      <c r="AE450" s="34">
        <v>3</v>
      </c>
      <c r="AF450" s="34">
        <v>2</v>
      </c>
      <c r="AG450" s="34">
        <v>1570</v>
      </c>
      <c r="AH450" s="34">
        <v>1452</v>
      </c>
      <c r="AI450" s="62">
        <v>9</v>
      </c>
      <c r="AK450" s="38">
        <v>525000</v>
      </c>
      <c r="AL450" s="34">
        <v>4</v>
      </c>
      <c r="AM450" s="34">
        <v>2</v>
      </c>
      <c r="AN450" s="59">
        <v>2530</v>
      </c>
      <c r="AO450" s="34">
        <v>11549</v>
      </c>
      <c r="AP450" s="39">
        <v>7</v>
      </c>
      <c r="AS450" s="38">
        <v>469000</v>
      </c>
      <c r="AT450" s="34">
        <v>4</v>
      </c>
      <c r="AU450" s="34">
        <v>2</v>
      </c>
      <c r="AV450" s="34">
        <v>3550</v>
      </c>
      <c r="AW450" s="59">
        <v>13938</v>
      </c>
      <c r="AX450" s="39">
        <v>8</v>
      </c>
      <c r="BN450" s="38">
        <v>498000</v>
      </c>
      <c r="BO450" s="34">
        <v>4</v>
      </c>
      <c r="BP450" s="59">
        <v>2</v>
      </c>
      <c r="BQ450" s="34">
        <v>2270</v>
      </c>
      <c r="BR450" s="34">
        <v>7375</v>
      </c>
      <c r="BS450" s="39">
        <v>7</v>
      </c>
      <c r="BU450" s="38">
        <v>498000</v>
      </c>
      <c r="BV450" s="34">
        <v>4</v>
      </c>
      <c r="BW450" s="59">
        <v>2</v>
      </c>
      <c r="BX450" s="34">
        <v>2270</v>
      </c>
      <c r="BY450" s="34">
        <v>7375</v>
      </c>
      <c r="BZ450" s="39">
        <v>7</v>
      </c>
      <c r="FJ450" s="100"/>
      <c r="FK450" s="89"/>
      <c r="FL450" s="89">
        <v>2190</v>
      </c>
      <c r="FM450" s="89">
        <v>730000</v>
      </c>
      <c r="FN450" s="145">
        <f t="shared" si="61"/>
        <v>311.44000000000005</v>
      </c>
      <c r="FO450" s="145">
        <f t="shared" si="62"/>
        <v>96994.873600000035</v>
      </c>
      <c r="FP450" s="89">
        <f t="shared" si="58"/>
        <v>274017.09999999998</v>
      </c>
      <c r="FQ450" s="89">
        <f t="shared" si="59"/>
        <v>75085371092.409988</v>
      </c>
      <c r="FR450" s="89">
        <f t="shared" si="60"/>
        <v>85339885.624000013</v>
      </c>
      <c r="FS450" s="89"/>
      <c r="FT450" s="89"/>
      <c r="FU450" s="89"/>
      <c r="FV450" s="139"/>
      <c r="FW450" s="139"/>
      <c r="FX450" s="139"/>
      <c r="FY450" s="139"/>
      <c r="GA450" s="139"/>
      <c r="GB450" s="139"/>
    </row>
    <row r="451" spans="2:184">
      <c r="B451" s="26">
        <v>570000</v>
      </c>
      <c r="C451" s="6">
        <v>4</v>
      </c>
      <c r="D451" s="6">
        <v>2</v>
      </c>
      <c r="E451" s="6">
        <v>3420</v>
      </c>
      <c r="F451" s="6">
        <v>115434</v>
      </c>
      <c r="G451" s="27">
        <v>9</v>
      </c>
      <c r="I451" s="55">
        <v>732500</v>
      </c>
      <c r="J451" s="6">
        <v>3</v>
      </c>
      <c r="K451" s="6">
        <v>2</v>
      </c>
      <c r="L451" s="6">
        <v>2470</v>
      </c>
      <c r="M451" s="6">
        <v>10321</v>
      </c>
      <c r="N451" s="27">
        <v>9</v>
      </c>
      <c r="P451" s="26">
        <v>610000</v>
      </c>
      <c r="Q451" s="57">
        <v>4</v>
      </c>
      <c r="R451" s="6">
        <v>3</v>
      </c>
      <c r="S451" s="6">
        <v>2910</v>
      </c>
      <c r="T451" s="6">
        <v>5260</v>
      </c>
      <c r="U451" s="27">
        <v>9</v>
      </c>
      <c r="W451" s="38">
        <v>780000</v>
      </c>
      <c r="X451" s="34">
        <v>4</v>
      </c>
      <c r="Y451" s="59">
        <v>2</v>
      </c>
      <c r="Z451" s="34">
        <v>3420</v>
      </c>
      <c r="AA451" s="34">
        <v>6787</v>
      </c>
      <c r="AB451" s="39">
        <v>9</v>
      </c>
      <c r="AD451" s="38">
        <v>565000</v>
      </c>
      <c r="AE451" s="34">
        <v>3</v>
      </c>
      <c r="AF451" s="34">
        <v>2</v>
      </c>
      <c r="AG451" s="34">
        <v>2030</v>
      </c>
      <c r="AH451" s="34">
        <v>217805</v>
      </c>
      <c r="AI451" s="62">
        <v>9</v>
      </c>
      <c r="AK451" s="38">
        <v>600000</v>
      </c>
      <c r="AL451" s="34">
        <v>3</v>
      </c>
      <c r="AM451" s="34">
        <v>2</v>
      </c>
      <c r="AN451" s="59">
        <v>2540</v>
      </c>
      <c r="AO451" s="34">
        <v>237402</v>
      </c>
      <c r="AP451" s="39">
        <v>9</v>
      </c>
      <c r="AS451" s="38">
        <v>567500</v>
      </c>
      <c r="AT451" s="34">
        <v>3</v>
      </c>
      <c r="AU451" s="34">
        <v>1</v>
      </c>
      <c r="AV451" s="34">
        <v>2570</v>
      </c>
      <c r="AW451" s="59">
        <v>14033</v>
      </c>
      <c r="AX451" s="39">
        <v>8</v>
      </c>
      <c r="BN451" s="38">
        <v>498000</v>
      </c>
      <c r="BO451" s="34">
        <v>4</v>
      </c>
      <c r="BP451" s="59">
        <v>2</v>
      </c>
      <c r="BQ451" s="34">
        <v>3402</v>
      </c>
      <c r="BR451" s="34">
        <v>14355</v>
      </c>
      <c r="BS451" s="39">
        <v>10</v>
      </c>
      <c r="BU451" s="38">
        <v>498000</v>
      </c>
      <c r="BV451" s="34">
        <v>4</v>
      </c>
      <c r="BW451" s="59">
        <v>2</v>
      </c>
      <c r="BX451" s="34">
        <v>3402</v>
      </c>
      <c r="BY451" s="34">
        <v>14355</v>
      </c>
      <c r="BZ451" s="39">
        <v>10</v>
      </c>
      <c r="FJ451" s="100"/>
      <c r="FK451" s="89"/>
      <c r="FL451" s="89">
        <v>2470</v>
      </c>
      <c r="FM451" s="89">
        <v>732500</v>
      </c>
      <c r="FN451" s="145">
        <f t="shared" si="61"/>
        <v>591.44000000000005</v>
      </c>
      <c r="FO451" s="145">
        <f t="shared" si="62"/>
        <v>349801.27360000007</v>
      </c>
      <c r="FP451" s="89">
        <f t="shared" si="58"/>
        <v>276517.09999999998</v>
      </c>
      <c r="FQ451" s="89">
        <f t="shared" si="59"/>
        <v>76461706592.409988</v>
      </c>
      <c r="FR451" s="89">
        <f t="shared" si="60"/>
        <v>163543273.62400001</v>
      </c>
      <c r="FS451" s="89"/>
      <c r="FT451" s="89"/>
      <c r="FU451" s="89"/>
      <c r="FV451" s="139"/>
      <c r="FW451" s="139"/>
      <c r="FX451" s="139"/>
      <c r="FY451" s="139"/>
      <c r="GA451" s="139"/>
      <c r="GB451" s="139"/>
    </row>
    <row r="452" spans="2:184">
      <c r="B452" s="26">
        <v>179000</v>
      </c>
      <c r="C452" s="6">
        <v>4</v>
      </c>
      <c r="D452" s="6">
        <v>1</v>
      </c>
      <c r="E452" s="6">
        <v>1790</v>
      </c>
      <c r="F452" s="6">
        <v>7175</v>
      </c>
      <c r="G452" s="27">
        <v>6</v>
      </c>
      <c r="I452" s="55">
        <v>733000</v>
      </c>
      <c r="J452" s="6">
        <v>3</v>
      </c>
      <c r="K452" s="6">
        <v>2</v>
      </c>
      <c r="L452" s="6">
        <v>2160</v>
      </c>
      <c r="M452" s="6">
        <v>9888</v>
      </c>
      <c r="N452" s="27">
        <v>9</v>
      </c>
      <c r="P452" s="26">
        <v>620000</v>
      </c>
      <c r="Q452" s="57">
        <v>4</v>
      </c>
      <c r="R452" s="6">
        <v>1</v>
      </c>
      <c r="S452" s="6">
        <v>2350</v>
      </c>
      <c r="T452" s="6">
        <v>18800</v>
      </c>
      <c r="U452" s="27">
        <v>8</v>
      </c>
      <c r="W452" s="38">
        <v>798750</v>
      </c>
      <c r="X452" s="34">
        <v>2</v>
      </c>
      <c r="Y452" s="59">
        <v>2</v>
      </c>
      <c r="Z452" s="34">
        <v>2160</v>
      </c>
      <c r="AA452" s="34">
        <v>2578</v>
      </c>
      <c r="AB452" s="39">
        <v>8</v>
      </c>
      <c r="AD452" s="38">
        <v>570000</v>
      </c>
      <c r="AE452" s="34">
        <v>4</v>
      </c>
      <c r="AF452" s="34">
        <v>2</v>
      </c>
      <c r="AG452" s="34">
        <v>3420</v>
      </c>
      <c r="AH452" s="34">
        <v>115434</v>
      </c>
      <c r="AI452" s="62">
        <v>9</v>
      </c>
      <c r="AK452" s="38">
        <v>645000</v>
      </c>
      <c r="AL452" s="34">
        <v>4</v>
      </c>
      <c r="AM452" s="34">
        <v>1</v>
      </c>
      <c r="AN452" s="59">
        <v>2550</v>
      </c>
      <c r="AO452" s="34">
        <v>4000</v>
      </c>
      <c r="AP452" s="39">
        <v>7</v>
      </c>
      <c r="AS452" s="38">
        <v>530000</v>
      </c>
      <c r="AT452" s="34">
        <v>4</v>
      </c>
      <c r="AU452" s="34">
        <v>2</v>
      </c>
      <c r="AV452" s="34">
        <v>2150</v>
      </c>
      <c r="AW452" s="59">
        <v>14161</v>
      </c>
      <c r="AX452" s="39">
        <v>8</v>
      </c>
      <c r="BN452" s="38">
        <v>500000</v>
      </c>
      <c r="BO452" s="34">
        <v>3</v>
      </c>
      <c r="BP452" s="59">
        <v>2</v>
      </c>
      <c r="BQ452" s="34">
        <v>2990</v>
      </c>
      <c r="BR452" s="34">
        <v>216057</v>
      </c>
      <c r="BS452" s="39">
        <v>9</v>
      </c>
      <c r="BU452" s="38">
        <v>500000</v>
      </c>
      <c r="BV452" s="34">
        <v>3</v>
      </c>
      <c r="BW452" s="59">
        <v>2</v>
      </c>
      <c r="BX452" s="34">
        <v>2990</v>
      </c>
      <c r="BY452" s="34">
        <v>216057</v>
      </c>
      <c r="BZ452" s="39">
        <v>9</v>
      </c>
      <c r="FJ452" s="100"/>
      <c r="FK452" s="89"/>
      <c r="FL452" s="89">
        <v>2160</v>
      </c>
      <c r="FM452" s="89">
        <v>733000</v>
      </c>
      <c r="FN452" s="145">
        <f t="shared" si="61"/>
        <v>281.44000000000005</v>
      </c>
      <c r="FO452" s="145">
        <f t="shared" si="62"/>
        <v>79208.473600000027</v>
      </c>
      <c r="FP452" s="89">
        <f t="shared" si="58"/>
        <v>277017.09999999998</v>
      </c>
      <c r="FQ452" s="89">
        <f t="shared" si="59"/>
        <v>76738473692.409988</v>
      </c>
      <c r="FR452" s="89">
        <f t="shared" si="60"/>
        <v>77963692.624000013</v>
      </c>
      <c r="FS452" s="89"/>
      <c r="FT452" s="89"/>
      <c r="FU452" s="89"/>
      <c r="FV452" s="139"/>
      <c r="FW452" s="139"/>
      <c r="FX452" s="139"/>
      <c r="FY452" s="139"/>
      <c r="GA452" s="139"/>
      <c r="GB452" s="139"/>
    </row>
    <row r="453" spans="2:184">
      <c r="B453" s="26">
        <v>460000</v>
      </c>
      <c r="C453" s="6">
        <v>3</v>
      </c>
      <c r="D453" s="6">
        <v>2</v>
      </c>
      <c r="E453" s="6">
        <v>1453</v>
      </c>
      <c r="F453" s="6">
        <v>2225</v>
      </c>
      <c r="G453" s="27">
        <v>8</v>
      </c>
      <c r="I453" s="55">
        <v>739000</v>
      </c>
      <c r="J453" s="6">
        <v>4</v>
      </c>
      <c r="K453" s="6">
        <v>2</v>
      </c>
      <c r="L453" s="6">
        <v>2800</v>
      </c>
      <c r="M453" s="6">
        <v>246114</v>
      </c>
      <c r="N453" s="27">
        <v>9</v>
      </c>
      <c r="P453" s="26">
        <v>620000</v>
      </c>
      <c r="Q453" s="57">
        <v>4</v>
      </c>
      <c r="R453" s="6">
        <v>2</v>
      </c>
      <c r="S453" s="6">
        <v>2210</v>
      </c>
      <c r="T453" s="6">
        <v>8101</v>
      </c>
      <c r="U453" s="27">
        <v>9</v>
      </c>
      <c r="W453" s="38">
        <v>800000</v>
      </c>
      <c r="X453" s="34">
        <v>4</v>
      </c>
      <c r="Y453" s="59">
        <v>2</v>
      </c>
      <c r="Z453" s="34">
        <v>2450</v>
      </c>
      <c r="AA453" s="34">
        <v>4400</v>
      </c>
      <c r="AB453" s="39">
        <v>7</v>
      </c>
      <c r="AD453" s="38">
        <v>585000</v>
      </c>
      <c r="AE453" s="34">
        <v>3</v>
      </c>
      <c r="AF453" s="34">
        <v>2</v>
      </c>
      <c r="AG453" s="34">
        <v>2330</v>
      </c>
      <c r="AH453" s="34">
        <v>33750</v>
      </c>
      <c r="AI453" s="62">
        <v>9</v>
      </c>
      <c r="AK453" s="38">
        <v>350000</v>
      </c>
      <c r="AL453" s="34">
        <v>4</v>
      </c>
      <c r="AM453" s="34">
        <v>2</v>
      </c>
      <c r="AN453" s="59">
        <v>2560</v>
      </c>
      <c r="AO453" s="34">
        <v>5428</v>
      </c>
      <c r="AP453" s="39">
        <v>8</v>
      </c>
      <c r="AS453" s="38">
        <v>379500</v>
      </c>
      <c r="AT453" s="34">
        <v>3</v>
      </c>
      <c r="AU453" s="34">
        <v>2</v>
      </c>
      <c r="AV453" s="34">
        <v>2070</v>
      </c>
      <c r="AW453" s="59">
        <v>14196</v>
      </c>
      <c r="AX453" s="39">
        <v>7</v>
      </c>
      <c r="BN453" s="38">
        <v>500000</v>
      </c>
      <c r="BO453" s="34">
        <v>4</v>
      </c>
      <c r="BP453" s="59">
        <v>2</v>
      </c>
      <c r="BQ453" s="34">
        <v>2260</v>
      </c>
      <c r="BR453" s="34">
        <v>7209</v>
      </c>
      <c r="BS453" s="39">
        <v>7</v>
      </c>
      <c r="BU453" s="38">
        <v>500000</v>
      </c>
      <c r="BV453" s="34">
        <v>4</v>
      </c>
      <c r="BW453" s="59">
        <v>2</v>
      </c>
      <c r="BX453" s="34">
        <v>2260</v>
      </c>
      <c r="BY453" s="34">
        <v>7209</v>
      </c>
      <c r="BZ453" s="39">
        <v>7</v>
      </c>
      <c r="FJ453" s="100"/>
      <c r="FK453" s="89"/>
      <c r="FL453" s="89">
        <v>2800</v>
      </c>
      <c r="FM453" s="89">
        <v>739000</v>
      </c>
      <c r="FN453" s="145">
        <f t="shared" si="61"/>
        <v>921.44</v>
      </c>
      <c r="FO453" s="145">
        <f t="shared" si="62"/>
        <v>849051.6736000001</v>
      </c>
      <c r="FP453" s="89">
        <f t="shared" si="58"/>
        <v>283017.09999999998</v>
      </c>
      <c r="FQ453" s="89">
        <f t="shared" si="59"/>
        <v>80098678892.409988</v>
      </c>
      <c r="FR453" s="89">
        <f t="shared" si="60"/>
        <v>260783276.62399998</v>
      </c>
      <c r="FS453" s="89"/>
      <c r="FT453" s="89"/>
      <c r="FU453" s="89"/>
      <c r="FV453" s="139"/>
      <c r="FW453" s="139"/>
      <c r="FX453" s="139"/>
      <c r="FY453" s="139"/>
      <c r="GA453" s="139"/>
      <c r="GB453" s="139"/>
    </row>
    <row r="454" spans="2:184">
      <c r="B454" s="26">
        <v>450000</v>
      </c>
      <c r="C454" s="6">
        <v>3</v>
      </c>
      <c r="D454" s="6">
        <v>2</v>
      </c>
      <c r="E454" s="6">
        <v>1680</v>
      </c>
      <c r="F454" s="6">
        <v>11250</v>
      </c>
      <c r="G454" s="27">
        <v>8</v>
      </c>
      <c r="I454" s="55">
        <v>740000</v>
      </c>
      <c r="J454" s="6">
        <v>4</v>
      </c>
      <c r="K454" s="6">
        <v>2</v>
      </c>
      <c r="L454" s="6">
        <v>3050</v>
      </c>
      <c r="M454" s="6">
        <v>8000</v>
      </c>
      <c r="N454" s="27">
        <v>9</v>
      </c>
      <c r="P454" s="26">
        <v>625000</v>
      </c>
      <c r="Q454" s="57">
        <v>4</v>
      </c>
      <c r="R454" s="6">
        <v>2</v>
      </c>
      <c r="S454" s="6">
        <v>2020</v>
      </c>
      <c r="T454" s="6">
        <v>6867</v>
      </c>
      <c r="U454" s="27">
        <v>8</v>
      </c>
      <c r="W454" s="38">
        <v>806000</v>
      </c>
      <c r="X454" s="34">
        <v>4</v>
      </c>
      <c r="Y454" s="59">
        <v>2</v>
      </c>
      <c r="Z454" s="34">
        <v>2500</v>
      </c>
      <c r="AA454" s="34">
        <v>206474</v>
      </c>
      <c r="AB454" s="39">
        <v>10</v>
      </c>
      <c r="AD454" s="38">
        <v>590000</v>
      </c>
      <c r="AE454" s="34">
        <v>3</v>
      </c>
      <c r="AF454" s="34">
        <v>3</v>
      </c>
      <c r="AG454" s="34">
        <v>1290</v>
      </c>
      <c r="AH454" s="34">
        <v>1230</v>
      </c>
      <c r="AI454" s="62">
        <v>9</v>
      </c>
      <c r="AK454" s="38">
        <v>567500</v>
      </c>
      <c r="AL454" s="34">
        <v>3</v>
      </c>
      <c r="AM454" s="34">
        <v>1</v>
      </c>
      <c r="AN454" s="59">
        <v>2570</v>
      </c>
      <c r="AO454" s="34">
        <v>14033</v>
      </c>
      <c r="AP454" s="39">
        <v>8</v>
      </c>
      <c r="AS454" s="38">
        <v>658000</v>
      </c>
      <c r="AT454" s="34">
        <v>2</v>
      </c>
      <c r="AU454" s="34">
        <v>1</v>
      </c>
      <c r="AV454" s="34">
        <v>1010</v>
      </c>
      <c r="AW454" s="59">
        <v>14244</v>
      </c>
      <c r="AX454" s="39">
        <v>5</v>
      </c>
      <c r="BN454" s="38">
        <v>503000</v>
      </c>
      <c r="BO454" s="34">
        <v>3</v>
      </c>
      <c r="BP454" s="59">
        <v>2</v>
      </c>
      <c r="BQ454" s="34">
        <v>2190</v>
      </c>
      <c r="BR454" s="34">
        <v>4882</v>
      </c>
      <c r="BS454" s="39">
        <v>9</v>
      </c>
      <c r="BU454" s="38">
        <v>503000</v>
      </c>
      <c r="BV454" s="34">
        <v>3</v>
      </c>
      <c r="BW454" s="59">
        <v>2</v>
      </c>
      <c r="BX454" s="34">
        <v>2190</v>
      </c>
      <c r="BY454" s="34">
        <v>4882</v>
      </c>
      <c r="BZ454" s="39">
        <v>9</v>
      </c>
      <c r="FJ454" s="100"/>
      <c r="FK454" s="89"/>
      <c r="FL454" s="89">
        <v>3050</v>
      </c>
      <c r="FM454" s="89">
        <v>740000</v>
      </c>
      <c r="FN454" s="145">
        <f t="shared" si="61"/>
        <v>1171.44</v>
      </c>
      <c r="FO454" s="145">
        <f t="shared" si="62"/>
        <v>1372271.6736000001</v>
      </c>
      <c r="FP454" s="89">
        <f t="shared" ref="FP454:FP504" si="63">SUM(FM454-455982.9)</f>
        <v>284017.09999999998</v>
      </c>
      <c r="FQ454" s="89">
        <f t="shared" ref="FQ454:FQ504" si="64">FP454^2</f>
        <v>80665713092.409988</v>
      </c>
      <c r="FR454" s="89">
        <f t="shared" ref="FR454:FR504" si="65">FN454*FP454</f>
        <v>332708991.62400001</v>
      </c>
      <c r="FS454" s="89"/>
      <c r="FT454" s="89"/>
      <c r="FU454" s="89"/>
      <c r="FV454" s="139"/>
      <c r="FW454" s="139"/>
      <c r="FX454" s="139"/>
      <c r="FY454" s="139"/>
      <c r="GA454" s="139"/>
      <c r="GB454" s="139"/>
    </row>
    <row r="455" spans="2:184">
      <c r="B455" s="26">
        <v>500000</v>
      </c>
      <c r="C455" s="6">
        <v>3</v>
      </c>
      <c r="D455" s="6">
        <v>2</v>
      </c>
      <c r="E455" s="6">
        <v>2990</v>
      </c>
      <c r="F455" s="6">
        <v>216057</v>
      </c>
      <c r="G455" s="27">
        <v>9</v>
      </c>
      <c r="I455" s="55">
        <v>749950</v>
      </c>
      <c r="J455" s="6">
        <v>4</v>
      </c>
      <c r="K455" s="6">
        <v>2</v>
      </c>
      <c r="L455" s="6">
        <v>2370</v>
      </c>
      <c r="M455" s="6">
        <v>2971</v>
      </c>
      <c r="N455" s="27">
        <v>9</v>
      </c>
      <c r="P455" s="26">
        <v>640000</v>
      </c>
      <c r="Q455" s="57">
        <v>4</v>
      </c>
      <c r="R455" s="6">
        <v>2</v>
      </c>
      <c r="S455" s="6">
        <v>2970</v>
      </c>
      <c r="T455" s="6">
        <v>34981</v>
      </c>
      <c r="U455" s="27">
        <v>9</v>
      </c>
      <c r="W455" s="38">
        <v>809000</v>
      </c>
      <c r="X455" s="34">
        <v>3</v>
      </c>
      <c r="Y455" s="59">
        <v>2</v>
      </c>
      <c r="Z455" s="34">
        <v>2590</v>
      </c>
      <c r="AA455" s="34">
        <v>7720</v>
      </c>
      <c r="AB455" s="39">
        <v>9</v>
      </c>
      <c r="AD455" s="38">
        <v>600000</v>
      </c>
      <c r="AE455" s="34">
        <v>3</v>
      </c>
      <c r="AF455" s="34">
        <v>2</v>
      </c>
      <c r="AG455" s="34">
        <v>2540</v>
      </c>
      <c r="AH455" s="34">
        <v>237402</v>
      </c>
      <c r="AI455" s="62">
        <v>9</v>
      </c>
      <c r="AK455" s="38">
        <v>670000</v>
      </c>
      <c r="AL455" s="34">
        <v>3</v>
      </c>
      <c r="AM455" s="34">
        <v>2</v>
      </c>
      <c r="AN455" s="59">
        <v>2570</v>
      </c>
      <c r="AO455" s="34">
        <v>10078</v>
      </c>
      <c r="AP455" s="39">
        <v>8</v>
      </c>
      <c r="AS455" s="38">
        <v>498000</v>
      </c>
      <c r="AT455" s="34">
        <v>4</v>
      </c>
      <c r="AU455" s="34">
        <v>2</v>
      </c>
      <c r="AV455" s="34">
        <v>3402</v>
      </c>
      <c r="AW455" s="59">
        <v>14355</v>
      </c>
      <c r="AX455" s="39">
        <v>10</v>
      </c>
      <c r="BN455" s="38">
        <v>505000</v>
      </c>
      <c r="BO455" s="34">
        <v>4</v>
      </c>
      <c r="BP455" s="59">
        <v>2</v>
      </c>
      <c r="BQ455" s="34">
        <v>2350</v>
      </c>
      <c r="BR455" s="34">
        <v>12540</v>
      </c>
      <c r="BS455" s="39">
        <v>8</v>
      </c>
      <c r="BU455" s="38">
        <v>505000</v>
      </c>
      <c r="BV455" s="34">
        <v>4</v>
      </c>
      <c r="BW455" s="59">
        <v>2</v>
      </c>
      <c r="BX455" s="34">
        <v>2350</v>
      </c>
      <c r="BY455" s="34">
        <v>12540</v>
      </c>
      <c r="BZ455" s="39">
        <v>8</v>
      </c>
      <c r="FJ455" s="100"/>
      <c r="FK455" s="89"/>
      <c r="FL455" s="89">
        <v>2370</v>
      </c>
      <c r="FM455" s="89">
        <v>749950</v>
      </c>
      <c r="FN455" s="145">
        <f t="shared" ref="FN455:FN504" si="66">SUM(FL455-1878.56)</f>
        <v>491.44000000000005</v>
      </c>
      <c r="FO455" s="145">
        <f t="shared" ref="FO455:FO504" si="67">FN455^2</f>
        <v>241513.27360000004</v>
      </c>
      <c r="FP455" s="89">
        <f t="shared" si="63"/>
        <v>293967.09999999998</v>
      </c>
      <c r="FQ455" s="89">
        <f t="shared" si="64"/>
        <v>86416655882.409988</v>
      </c>
      <c r="FR455" s="89">
        <f t="shared" si="65"/>
        <v>144467191.62400001</v>
      </c>
      <c r="FS455" s="89"/>
      <c r="FT455" s="89"/>
      <c r="FU455" s="89"/>
      <c r="FV455" s="139"/>
      <c r="FW455" s="139"/>
      <c r="FX455" s="139"/>
      <c r="FY455" s="139"/>
      <c r="GA455" s="139"/>
      <c r="GB455" s="139"/>
    </row>
    <row r="456" spans="2:184">
      <c r="B456" s="26">
        <v>403000</v>
      </c>
      <c r="C456" s="6">
        <v>3</v>
      </c>
      <c r="D456" s="6">
        <v>2</v>
      </c>
      <c r="E456" s="6">
        <v>1840</v>
      </c>
      <c r="F456" s="6">
        <v>13020</v>
      </c>
      <c r="G456" s="27">
        <v>8</v>
      </c>
      <c r="I456" s="55">
        <v>750000</v>
      </c>
      <c r="J456" s="6">
        <v>3</v>
      </c>
      <c r="K456" s="6">
        <v>2</v>
      </c>
      <c r="L456" s="6">
        <v>1760</v>
      </c>
      <c r="M456" s="6">
        <v>5488</v>
      </c>
      <c r="N456" s="27">
        <v>7</v>
      </c>
      <c r="P456" s="26">
        <v>645000</v>
      </c>
      <c r="Q456" s="57">
        <v>4</v>
      </c>
      <c r="R456" s="6">
        <v>1</v>
      </c>
      <c r="S456" s="6">
        <v>2550</v>
      </c>
      <c r="T456" s="6">
        <v>4000</v>
      </c>
      <c r="U456" s="27">
        <v>7</v>
      </c>
      <c r="W456" s="38">
        <v>819000</v>
      </c>
      <c r="X456" s="34">
        <v>3</v>
      </c>
      <c r="Y456" s="59">
        <v>2</v>
      </c>
      <c r="Z456" s="34">
        <v>3176</v>
      </c>
      <c r="AA456" s="34">
        <v>13391</v>
      </c>
      <c r="AB456" s="39">
        <v>9</v>
      </c>
      <c r="AD456" s="38">
        <v>610000</v>
      </c>
      <c r="AE456" s="34">
        <v>4</v>
      </c>
      <c r="AF456" s="34">
        <v>3</v>
      </c>
      <c r="AG456" s="34">
        <v>2910</v>
      </c>
      <c r="AH456" s="34">
        <v>5260</v>
      </c>
      <c r="AI456" s="62">
        <v>9</v>
      </c>
      <c r="AK456" s="38">
        <v>379950</v>
      </c>
      <c r="AL456" s="34">
        <v>4</v>
      </c>
      <c r="AM456" s="34">
        <v>2</v>
      </c>
      <c r="AN456" s="59">
        <v>2580</v>
      </c>
      <c r="AO456" s="34">
        <v>4818</v>
      </c>
      <c r="AP456" s="39">
        <v>8</v>
      </c>
      <c r="AS456" s="38">
        <v>262500</v>
      </c>
      <c r="AT456" s="34">
        <v>2</v>
      </c>
      <c r="AU456" s="34">
        <v>1</v>
      </c>
      <c r="AV456" s="34">
        <v>1140</v>
      </c>
      <c r="AW456" s="59">
        <v>14373</v>
      </c>
      <c r="AX456" s="39">
        <v>7</v>
      </c>
      <c r="BN456" s="38">
        <v>505000</v>
      </c>
      <c r="BO456" s="34">
        <v>4</v>
      </c>
      <c r="BP456" s="59">
        <v>2</v>
      </c>
      <c r="BQ456" s="34">
        <v>2790</v>
      </c>
      <c r="BR456" s="34">
        <v>5602</v>
      </c>
      <c r="BS456" s="39">
        <v>8</v>
      </c>
      <c r="BU456" s="38">
        <v>505000</v>
      </c>
      <c r="BV456" s="34">
        <v>4</v>
      </c>
      <c r="BW456" s="59">
        <v>2</v>
      </c>
      <c r="BX456" s="34">
        <v>2790</v>
      </c>
      <c r="BY456" s="34">
        <v>5602</v>
      </c>
      <c r="BZ456" s="39">
        <v>8</v>
      </c>
      <c r="FJ456" s="100"/>
      <c r="FK456" s="89"/>
      <c r="FL456" s="89">
        <v>1760</v>
      </c>
      <c r="FM456" s="89">
        <v>750000</v>
      </c>
      <c r="FN456" s="145">
        <f t="shared" si="66"/>
        <v>-118.55999999999995</v>
      </c>
      <c r="FO456" s="145">
        <f t="shared" si="67"/>
        <v>14056.473599999987</v>
      </c>
      <c r="FP456" s="89">
        <f t="shared" si="63"/>
        <v>294017.09999999998</v>
      </c>
      <c r="FQ456" s="89">
        <f t="shared" si="64"/>
        <v>86446055092.409988</v>
      </c>
      <c r="FR456" s="89">
        <f t="shared" si="65"/>
        <v>-34858667.37599998</v>
      </c>
      <c r="FS456" s="89"/>
      <c r="FT456" s="89"/>
      <c r="FU456" s="89"/>
      <c r="FV456" s="139"/>
      <c r="FW456" s="139"/>
      <c r="FX456" s="139"/>
      <c r="FY456" s="139"/>
      <c r="GA456" s="139"/>
      <c r="GB456" s="139"/>
    </row>
    <row r="457" spans="2:184">
      <c r="B457" s="26">
        <v>655000</v>
      </c>
      <c r="C457" s="6">
        <v>2</v>
      </c>
      <c r="D457" s="6">
        <v>1</v>
      </c>
      <c r="E457" s="6">
        <v>1660</v>
      </c>
      <c r="F457" s="6">
        <v>5422</v>
      </c>
      <c r="G457" s="27">
        <v>7</v>
      </c>
      <c r="I457" s="55">
        <v>752888</v>
      </c>
      <c r="J457" s="6">
        <v>3</v>
      </c>
      <c r="K457" s="6">
        <v>2</v>
      </c>
      <c r="L457" s="6">
        <v>2420</v>
      </c>
      <c r="M457" s="6">
        <v>9000</v>
      </c>
      <c r="N457" s="27">
        <v>9</v>
      </c>
      <c r="P457" s="26">
        <v>650000</v>
      </c>
      <c r="Q457" s="57">
        <v>4</v>
      </c>
      <c r="R457" s="6">
        <v>3</v>
      </c>
      <c r="S457" s="6">
        <v>3270</v>
      </c>
      <c r="T457" s="6">
        <v>15704</v>
      </c>
      <c r="U457" s="27">
        <v>9</v>
      </c>
      <c r="W457" s="38">
        <v>820000</v>
      </c>
      <c r="X457" s="34">
        <v>4</v>
      </c>
      <c r="Y457" s="59">
        <v>2</v>
      </c>
      <c r="Z457" s="34">
        <v>2440</v>
      </c>
      <c r="AA457" s="34">
        <v>5737</v>
      </c>
      <c r="AB457" s="39">
        <v>8</v>
      </c>
      <c r="AD457" s="38">
        <v>620000</v>
      </c>
      <c r="AE457" s="34">
        <v>2</v>
      </c>
      <c r="AF457" s="34">
        <v>2</v>
      </c>
      <c r="AG457" s="34">
        <v>2910</v>
      </c>
      <c r="AH457" s="34">
        <v>6110</v>
      </c>
      <c r="AI457" s="62">
        <v>9</v>
      </c>
      <c r="AK457" s="38">
        <v>809000</v>
      </c>
      <c r="AL457" s="34">
        <v>3</v>
      </c>
      <c r="AM457" s="34">
        <v>2</v>
      </c>
      <c r="AN457" s="59">
        <v>2590</v>
      </c>
      <c r="AO457" s="34">
        <v>7720</v>
      </c>
      <c r="AP457" s="39">
        <v>9</v>
      </c>
      <c r="AS457" s="38">
        <v>699000</v>
      </c>
      <c r="AT457" s="34">
        <v>4</v>
      </c>
      <c r="AU457" s="34">
        <v>2</v>
      </c>
      <c r="AV457" s="34">
        <v>2440</v>
      </c>
      <c r="AW457" s="59">
        <v>14470</v>
      </c>
      <c r="AX457" s="39">
        <v>9</v>
      </c>
      <c r="BN457" s="38">
        <v>509500</v>
      </c>
      <c r="BO457" s="34">
        <v>2</v>
      </c>
      <c r="BP457" s="59">
        <v>2</v>
      </c>
      <c r="BQ457" s="34">
        <v>1590</v>
      </c>
      <c r="BR457" s="34">
        <v>1485</v>
      </c>
      <c r="BS457" s="39">
        <v>8</v>
      </c>
      <c r="BU457" s="38">
        <v>509500</v>
      </c>
      <c r="BV457" s="34">
        <v>2</v>
      </c>
      <c r="BW457" s="59">
        <v>2</v>
      </c>
      <c r="BX457" s="34">
        <v>1590</v>
      </c>
      <c r="BY457" s="34">
        <v>1485</v>
      </c>
      <c r="BZ457" s="39">
        <v>8</v>
      </c>
      <c r="FJ457" s="100"/>
      <c r="FK457" s="89"/>
      <c r="FL457" s="89">
        <v>2420</v>
      </c>
      <c r="FM457" s="89">
        <v>752888</v>
      </c>
      <c r="FN457" s="145">
        <f t="shared" si="66"/>
        <v>541.44000000000005</v>
      </c>
      <c r="FO457" s="145">
        <f t="shared" si="67"/>
        <v>293157.27360000007</v>
      </c>
      <c r="FP457" s="89">
        <f t="shared" si="63"/>
        <v>296905.09999999998</v>
      </c>
      <c r="FQ457" s="89">
        <f t="shared" si="64"/>
        <v>88152638406.009979</v>
      </c>
      <c r="FR457" s="89">
        <f t="shared" si="65"/>
        <v>160756297.34400001</v>
      </c>
      <c r="FS457" s="89"/>
      <c r="FT457" s="89"/>
      <c r="FU457" s="89"/>
      <c r="FV457" s="139"/>
      <c r="FW457" s="139"/>
      <c r="FX457" s="139"/>
      <c r="FY457" s="139"/>
      <c r="GA457" s="139"/>
      <c r="GB457" s="139"/>
    </row>
    <row r="458" spans="2:184">
      <c r="B458" s="26">
        <v>399888</v>
      </c>
      <c r="C458" s="6">
        <v>4</v>
      </c>
      <c r="D458" s="6">
        <v>1</v>
      </c>
      <c r="E458" s="6">
        <v>2370</v>
      </c>
      <c r="F458" s="6">
        <v>30200</v>
      </c>
      <c r="G458" s="27">
        <v>7</v>
      </c>
      <c r="I458" s="55">
        <v>759950</v>
      </c>
      <c r="J458" s="6">
        <v>3</v>
      </c>
      <c r="K458" s="6">
        <v>2</v>
      </c>
      <c r="L458" s="6">
        <v>3100</v>
      </c>
      <c r="M458" s="6">
        <v>23790</v>
      </c>
      <c r="N458" s="27">
        <v>9</v>
      </c>
      <c r="P458" s="26">
        <v>650000</v>
      </c>
      <c r="Q458" s="57">
        <v>4</v>
      </c>
      <c r="R458" s="6">
        <v>2</v>
      </c>
      <c r="S458" s="6">
        <v>2100</v>
      </c>
      <c r="T458" s="6">
        <v>2500</v>
      </c>
      <c r="U458" s="27">
        <v>8</v>
      </c>
      <c r="W458" s="38">
        <v>830000</v>
      </c>
      <c r="X458" s="34">
        <v>4</v>
      </c>
      <c r="Y458" s="59">
        <v>2</v>
      </c>
      <c r="Z458" s="34">
        <v>3400</v>
      </c>
      <c r="AA458" s="34">
        <v>9692</v>
      </c>
      <c r="AB458" s="39">
        <v>9</v>
      </c>
      <c r="AD458" s="38">
        <v>620000</v>
      </c>
      <c r="AE458" s="34">
        <v>4</v>
      </c>
      <c r="AF458" s="34">
        <v>2</v>
      </c>
      <c r="AG458" s="34">
        <v>2210</v>
      </c>
      <c r="AH458" s="34">
        <v>8101</v>
      </c>
      <c r="AI458" s="62">
        <v>9</v>
      </c>
      <c r="AK458" s="38">
        <v>270000</v>
      </c>
      <c r="AL458" s="34">
        <v>4</v>
      </c>
      <c r="AM458" s="34">
        <v>2</v>
      </c>
      <c r="AN458" s="59">
        <v>2600</v>
      </c>
      <c r="AO458" s="34">
        <v>9900</v>
      </c>
      <c r="AP458" s="39">
        <v>7</v>
      </c>
      <c r="AS458" s="38">
        <v>564500</v>
      </c>
      <c r="AT458" s="34">
        <v>4</v>
      </c>
      <c r="AU458" s="34">
        <v>2</v>
      </c>
      <c r="AV458" s="34">
        <v>3100</v>
      </c>
      <c r="AW458" s="59">
        <v>14568</v>
      </c>
      <c r="AX458" s="39">
        <v>8</v>
      </c>
      <c r="BN458" s="38">
        <v>512500</v>
      </c>
      <c r="BO458" s="34">
        <v>3</v>
      </c>
      <c r="BP458" s="59">
        <v>2</v>
      </c>
      <c r="BQ458" s="34">
        <v>1900</v>
      </c>
      <c r="BR458" s="34">
        <v>7604</v>
      </c>
      <c r="BS458" s="39">
        <v>8</v>
      </c>
      <c r="BU458" s="38">
        <v>512500</v>
      </c>
      <c r="BV458" s="34">
        <v>3</v>
      </c>
      <c r="BW458" s="59">
        <v>2</v>
      </c>
      <c r="BX458" s="34">
        <v>1900</v>
      </c>
      <c r="BY458" s="34">
        <v>7604</v>
      </c>
      <c r="BZ458" s="39">
        <v>8</v>
      </c>
      <c r="FJ458" s="100"/>
      <c r="FK458" s="89"/>
      <c r="FL458" s="89">
        <v>3100</v>
      </c>
      <c r="FM458" s="89">
        <v>759950</v>
      </c>
      <c r="FN458" s="145">
        <f t="shared" si="66"/>
        <v>1221.44</v>
      </c>
      <c r="FO458" s="145">
        <f t="shared" si="67"/>
        <v>1491915.6736000001</v>
      </c>
      <c r="FP458" s="89">
        <f t="shared" si="63"/>
        <v>303967.09999999998</v>
      </c>
      <c r="FQ458" s="89">
        <f t="shared" si="64"/>
        <v>92395997882.409988</v>
      </c>
      <c r="FR458" s="89">
        <f t="shared" si="65"/>
        <v>371277574.62400001</v>
      </c>
      <c r="FS458" s="89"/>
      <c r="FT458" s="89"/>
      <c r="FU458" s="89"/>
      <c r="FV458" s="139"/>
      <c r="FW458" s="139"/>
      <c r="FX458" s="139"/>
      <c r="FY458" s="139"/>
      <c r="GA458" s="139"/>
      <c r="GB458" s="139"/>
    </row>
    <row r="459" spans="2:184">
      <c r="B459" s="26">
        <v>450000</v>
      </c>
      <c r="C459" s="6">
        <v>3</v>
      </c>
      <c r="D459" s="6">
        <v>1</v>
      </c>
      <c r="E459" s="6">
        <v>1350</v>
      </c>
      <c r="F459" s="6">
        <v>7200</v>
      </c>
      <c r="G459" s="27">
        <v>7</v>
      </c>
      <c r="I459" s="55">
        <v>763000</v>
      </c>
      <c r="J459" s="6">
        <v>3</v>
      </c>
      <c r="K459" s="6">
        <v>2</v>
      </c>
      <c r="L459" s="6">
        <v>1360</v>
      </c>
      <c r="M459" s="6">
        <v>8752</v>
      </c>
      <c r="N459" s="27">
        <v>6</v>
      </c>
      <c r="P459" s="26">
        <v>654500</v>
      </c>
      <c r="Q459" s="57">
        <v>4</v>
      </c>
      <c r="R459" s="6">
        <v>1</v>
      </c>
      <c r="S459" s="6">
        <v>1780</v>
      </c>
      <c r="T459" s="6">
        <v>5000</v>
      </c>
      <c r="U459" s="27">
        <v>8</v>
      </c>
      <c r="W459" s="38">
        <v>831000</v>
      </c>
      <c r="X459" s="34">
        <v>3</v>
      </c>
      <c r="Y459" s="59">
        <v>2</v>
      </c>
      <c r="Z459" s="34">
        <v>2240</v>
      </c>
      <c r="AA459" s="34">
        <v>8800</v>
      </c>
      <c r="AB459" s="39">
        <v>8</v>
      </c>
      <c r="AD459" s="38">
        <v>640000</v>
      </c>
      <c r="AE459" s="34">
        <v>4</v>
      </c>
      <c r="AF459" s="34">
        <v>2</v>
      </c>
      <c r="AG459" s="34">
        <v>2970</v>
      </c>
      <c r="AH459" s="34">
        <v>34981</v>
      </c>
      <c r="AI459" s="62">
        <v>9</v>
      </c>
      <c r="AK459" s="38">
        <v>304900</v>
      </c>
      <c r="AL459" s="34">
        <v>4</v>
      </c>
      <c r="AM459" s="34">
        <v>1</v>
      </c>
      <c r="AN459" s="59">
        <v>2600</v>
      </c>
      <c r="AO459" s="34">
        <v>11325</v>
      </c>
      <c r="AP459" s="39">
        <v>7</v>
      </c>
      <c r="AS459" s="38">
        <v>315000</v>
      </c>
      <c r="AT459" s="34">
        <v>2</v>
      </c>
      <c r="AU459" s="34">
        <v>1</v>
      </c>
      <c r="AV459" s="34">
        <v>2080</v>
      </c>
      <c r="AW459" s="59">
        <v>14659</v>
      </c>
      <c r="AX459" s="39">
        <v>7</v>
      </c>
      <c r="BN459" s="38">
        <v>518000</v>
      </c>
      <c r="BO459" s="34">
        <v>4</v>
      </c>
      <c r="BP459" s="59">
        <v>2</v>
      </c>
      <c r="BQ459" s="34">
        <v>1740</v>
      </c>
      <c r="BR459" s="34">
        <v>7500</v>
      </c>
      <c r="BS459" s="39">
        <v>7</v>
      </c>
      <c r="BU459" s="38">
        <v>518000</v>
      </c>
      <c r="BV459" s="34">
        <v>4</v>
      </c>
      <c r="BW459" s="59">
        <v>2</v>
      </c>
      <c r="BX459" s="34">
        <v>1740</v>
      </c>
      <c r="BY459" s="34">
        <v>7500</v>
      </c>
      <c r="BZ459" s="39">
        <v>7</v>
      </c>
      <c r="FJ459" s="100"/>
      <c r="FK459" s="89"/>
      <c r="FL459" s="89">
        <v>1360</v>
      </c>
      <c r="FM459" s="89">
        <v>763000</v>
      </c>
      <c r="FN459" s="145">
        <f t="shared" si="66"/>
        <v>-518.55999999999995</v>
      </c>
      <c r="FO459" s="145">
        <f t="shared" si="67"/>
        <v>268904.47359999997</v>
      </c>
      <c r="FP459" s="89">
        <f t="shared" si="63"/>
        <v>307017.09999999998</v>
      </c>
      <c r="FQ459" s="89">
        <f t="shared" si="64"/>
        <v>94259499692.409988</v>
      </c>
      <c r="FR459" s="89">
        <f t="shared" si="65"/>
        <v>-159206787.37599996</v>
      </c>
      <c r="FS459" s="89"/>
      <c r="FT459" s="89"/>
      <c r="FU459" s="89"/>
      <c r="FV459" s="139"/>
      <c r="FW459" s="139"/>
      <c r="FX459" s="139"/>
      <c r="FY459" s="139"/>
      <c r="GA459" s="139"/>
      <c r="GB459" s="139"/>
    </row>
    <row r="460" spans="2:184">
      <c r="B460" s="26">
        <v>519000</v>
      </c>
      <c r="C460" s="6">
        <v>4</v>
      </c>
      <c r="D460" s="6">
        <v>2</v>
      </c>
      <c r="E460" s="6">
        <v>1950</v>
      </c>
      <c r="F460" s="6">
        <v>2617</v>
      </c>
      <c r="G460" s="27">
        <v>7</v>
      </c>
      <c r="I460" s="55">
        <v>765000</v>
      </c>
      <c r="J460" s="6">
        <v>3</v>
      </c>
      <c r="K460" s="6">
        <v>3</v>
      </c>
      <c r="L460" s="6">
        <v>3190</v>
      </c>
      <c r="M460" s="6">
        <v>5283</v>
      </c>
      <c r="N460" s="27">
        <v>9</v>
      </c>
      <c r="P460" s="26">
        <v>657000</v>
      </c>
      <c r="Q460" s="57">
        <v>4</v>
      </c>
      <c r="R460" s="6">
        <v>1</v>
      </c>
      <c r="S460" s="6">
        <v>2740</v>
      </c>
      <c r="T460" s="6">
        <v>8520</v>
      </c>
      <c r="U460" s="27">
        <v>8</v>
      </c>
      <c r="W460" s="38">
        <v>838000</v>
      </c>
      <c r="X460" s="34">
        <v>4</v>
      </c>
      <c r="Y460" s="59">
        <v>2</v>
      </c>
      <c r="Z460" s="34">
        <v>3310</v>
      </c>
      <c r="AA460" s="34">
        <v>42998</v>
      </c>
      <c r="AB460" s="39">
        <v>9</v>
      </c>
      <c r="AD460" s="38">
        <v>645000</v>
      </c>
      <c r="AE460" s="34">
        <v>3</v>
      </c>
      <c r="AF460" s="34">
        <v>3</v>
      </c>
      <c r="AG460" s="34">
        <v>3870</v>
      </c>
      <c r="AH460" s="34">
        <v>11000</v>
      </c>
      <c r="AI460" s="62">
        <v>9</v>
      </c>
      <c r="AK460" s="38">
        <v>691500</v>
      </c>
      <c r="AL460" s="34">
        <v>4</v>
      </c>
      <c r="AM460" s="34">
        <v>2</v>
      </c>
      <c r="AN460" s="59">
        <v>2600</v>
      </c>
      <c r="AO460" s="34">
        <v>7200</v>
      </c>
      <c r="AP460" s="39">
        <v>7</v>
      </c>
      <c r="AS460" s="38">
        <v>264000</v>
      </c>
      <c r="AT460" s="34">
        <v>3</v>
      </c>
      <c r="AU460" s="34">
        <v>1</v>
      </c>
      <c r="AV460" s="34">
        <v>1470</v>
      </c>
      <c r="AW460" s="59">
        <v>14821</v>
      </c>
      <c r="AX460" s="39">
        <v>7</v>
      </c>
      <c r="BN460" s="38">
        <v>519000</v>
      </c>
      <c r="BO460" s="34">
        <v>4</v>
      </c>
      <c r="BP460" s="59">
        <v>2</v>
      </c>
      <c r="BQ460" s="34">
        <v>1950</v>
      </c>
      <c r="BR460" s="34">
        <v>2617</v>
      </c>
      <c r="BS460" s="39">
        <v>7</v>
      </c>
      <c r="BU460" s="38">
        <v>519000</v>
      </c>
      <c r="BV460" s="34">
        <v>4</v>
      </c>
      <c r="BW460" s="59">
        <v>2</v>
      </c>
      <c r="BX460" s="34">
        <v>1950</v>
      </c>
      <c r="BY460" s="34">
        <v>2617</v>
      </c>
      <c r="BZ460" s="39">
        <v>7</v>
      </c>
      <c r="FJ460" s="100"/>
      <c r="FK460" s="89"/>
      <c r="FL460" s="89">
        <v>3190</v>
      </c>
      <c r="FM460" s="89">
        <v>765000</v>
      </c>
      <c r="FN460" s="145">
        <f t="shared" si="66"/>
        <v>1311.44</v>
      </c>
      <c r="FO460" s="145">
        <f t="shared" si="67"/>
        <v>1719874.8736</v>
      </c>
      <c r="FP460" s="89">
        <f t="shared" si="63"/>
        <v>309017.09999999998</v>
      </c>
      <c r="FQ460" s="89">
        <f t="shared" si="64"/>
        <v>95491568092.409988</v>
      </c>
      <c r="FR460" s="89">
        <f t="shared" si="65"/>
        <v>405257385.62400001</v>
      </c>
      <c r="FS460" s="89"/>
      <c r="FT460" s="89"/>
      <c r="FU460" s="89"/>
      <c r="FV460" s="139"/>
      <c r="FW460" s="139"/>
      <c r="FX460" s="139"/>
      <c r="FY460" s="139"/>
      <c r="GA460" s="139"/>
      <c r="GB460" s="139"/>
    </row>
    <row r="461" spans="2:184">
      <c r="B461" s="26">
        <v>269950</v>
      </c>
      <c r="C461" s="6">
        <v>3</v>
      </c>
      <c r="D461" s="6">
        <v>2</v>
      </c>
      <c r="E461" s="6">
        <v>1520</v>
      </c>
      <c r="F461" s="6">
        <v>8720</v>
      </c>
      <c r="G461" s="27">
        <v>7</v>
      </c>
      <c r="I461" s="55">
        <v>765000</v>
      </c>
      <c r="J461" s="6">
        <v>4</v>
      </c>
      <c r="K461" s="6">
        <v>2</v>
      </c>
      <c r="L461" s="6">
        <v>2660</v>
      </c>
      <c r="M461" s="6">
        <v>4500</v>
      </c>
      <c r="N461" s="27">
        <v>8</v>
      </c>
      <c r="P461" s="26">
        <v>659000</v>
      </c>
      <c r="Q461" s="57">
        <v>4</v>
      </c>
      <c r="R461" s="6">
        <v>2</v>
      </c>
      <c r="S461" s="6">
        <v>2090</v>
      </c>
      <c r="T461" s="6">
        <v>10800</v>
      </c>
      <c r="U461" s="27">
        <v>7</v>
      </c>
      <c r="W461" s="38">
        <v>838400</v>
      </c>
      <c r="X461" s="34">
        <v>4</v>
      </c>
      <c r="Y461" s="59">
        <v>2</v>
      </c>
      <c r="Z461" s="34">
        <v>2620</v>
      </c>
      <c r="AA461" s="34">
        <v>9525</v>
      </c>
      <c r="AB461" s="39">
        <v>9</v>
      </c>
      <c r="AD461" s="38">
        <v>650000</v>
      </c>
      <c r="AE461" s="34">
        <v>4</v>
      </c>
      <c r="AF461" s="34">
        <v>3</v>
      </c>
      <c r="AG461" s="34">
        <v>3270</v>
      </c>
      <c r="AH461" s="34">
        <v>15704</v>
      </c>
      <c r="AI461" s="62">
        <v>9</v>
      </c>
      <c r="AK461" s="38">
        <v>415000</v>
      </c>
      <c r="AL461" s="34">
        <v>3</v>
      </c>
      <c r="AM461" s="34">
        <v>2</v>
      </c>
      <c r="AN461" s="59">
        <v>2600</v>
      </c>
      <c r="AO461" s="34">
        <v>64626</v>
      </c>
      <c r="AP461" s="39">
        <v>8</v>
      </c>
      <c r="AS461" s="38">
        <v>299500</v>
      </c>
      <c r="AT461" s="34">
        <v>4</v>
      </c>
      <c r="AU461" s="34">
        <v>2</v>
      </c>
      <c r="AV461" s="34">
        <v>1600</v>
      </c>
      <c r="AW461" s="59">
        <v>15312</v>
      </c>
      <c r="AX461" s="39">
        <v>7</v>
      </c>
      <c r="BN461" s="38">
        <v>523000</v>
      </c>
      <c r="BO461" s="34">
        <v>4</v>
      </c>
      <c r="BP461" s="59">
        <v>2</v>
      </c>
      <c r="BQ461" s="34">
        <v>3180</v>
      </c>
      <c r="BR461" s="34">
        <v>20870</v>
      </c>
      <c r="BS461" s="39">
        <v>8</v>
      </c>
      <c r="BU461" s="38">
        <v>523000</v>
      </c>
      <c r="BV461" s="34">
        <v>4</v>
      </c>
      <c r="BW461" s="59">
        <v>2</v>
      </c>
      <c r="BX461" s="34">
        <v>3180</v>
      </c>
      <c r="BY461" s="34">
        <v>20870</v>
      </c>
      <c r="BZ461" s="39">
        <v>8</v>
      </c>
      <c r="FJ461" s="100"/>
      <c r="FK461" s="89"/>
      <c r="FL461" s="89">
        <v>2660</v>
      </c>
      <c r="FM461" s="89">
        <v>765000</v>
      </c>
      <c r="FN461" s="145">
        <f t="shared" si="66"/>
        <v>781.44</v>
      </c>
      <c r="FO461" s="145">
        <f t="shared" si="67"/>
        <v>610648.47360000014</v>
      </c>
      <c r="FP461" s="89">
        <f t="shared" si="63"/>
        <v>309017.09999999998</v>
      </c>
      <c r="FQ461" s="89">
        <f t="shared" si="64"/>
        <v>95491568092.409988</v>
      </c>
      <c r="FR461" s="89">
        <f t="shared" si="65"/>
        <v>241478322.62400001</v>
      </c>
      <c r="FS461" s="89"/>
      <c r="FT461" s="89"/>
      <c r="FU461" s="89"/>
      <c r="FV461" s="139"/>
      <c r="FW461" s="139"/>
      <c r="FX461" s="139"/>
      <c r="FY461" s="139"/>
      <c r="GA461" s="139"/>
      <c r="GB461" s="139"/>
    </row>
    <row r="462" spans="2:184">
      <c r="B462" s="26">
        <v>185000</v>
      </c>
      <c r="C462" s="6">
        <v>3</v>
      </c>
      <c r="D462" s="6">
        <v>1</v>
      </c>
      <c r="E462" s="6">
        <v>1080</v>
      </c>
      <c r="F462" s="6">
        <v>9262</v>
      </c>
      <c r="G462" s="27">
        <v>7</v>
      </c>
      <c r="I462" s="55">
        <v>766000</v>
      </c>
      <c r="J462" s="6">
        <v>3</v>
      </c>
      <c r="K462" s="6">
        <v>2</v>
      </c>
      <c r="L462" s="6">
        <v>2270</v>
      </c>
      <c r="M462" s="6">
        <v>9822</v>
      </c>
      <c r="N462" s="27">
        <v>9</v>
      </c>
      <c r="P462" s="26">
        <v>660000</v>
      </c>
      <c r="Q462" s="57">
        <v>4</v>
      </c>
      <c r="R462" s="6">
        <v>2</v>
      </c>
      <c r="S462" s="6">
        <v>2510</v>
      </c>
      <c r="T462" s="6">
        <v>4543</v>
      </c>
      <c r="U462" s="27">
        <v>8</v>
      </c>
      <c r="W462" s="38">
        <v>840000</v>
      </c>
      <c r="X462" s="34">
        <v>3</v>
      </c>
      <c r="Y462" s="59">
        <v>2</v>
      </c>
      <c r="Z462" s="34">
        <v>2060</v>
      </c>
      <c r="AA462" s="34">
        <v>9715</v>
      </c>
      <c r="AB462" s="39">
        <v>8</v>
      </c>
      <c r="AD462" s="38">
        <v>655000</v>
      </c>
      <c r="AE462" s="34">
        <v>3</v>
      </c>
      <c r="AF462" s="34">
        <v>2</v>
      </c>
      <c r="AG462" s="34">
        <v>2370</v>
      </c>
      <c r="AH462" s="34">
        <v>7916</v>
      </c>
      <c r="AI462" s="62">
        <v>9</v>
      </c>
      <c r="AK462" s="38">
        <v>195000</v>
      </c>
      <c r="AL462" s="34">
        <v>4</v>
      </c>
      <c r="AM462" s="34">
        <v>2</v>
      </c>
      <c r="AN462" s="59">
        <v>2610</v>
      </c>
      <c r="AO462" s="34">
        <v>9077</v>
      </c>
      <c r="AP462" s="39">
        <v>8</v>
      </c>
      <c r="AS462" s="38">
        <v>195000</v>
      </c>
      <c r="AT462" s="34">
        <v>3</v>
      </c>
      <c r="AU462" s="34">
        <v>1</v>
      </c>
      <c r="AV462" s="34">
        <v>1480</v>
      </c>
      <c r="AW462" s="59">
        <v>15416</v>
      </c>
      <c r="AX462" s="39">
        <v>8</v>
      </c>
      <c r="BN462" s="38">
        <v>525000</v>
      </c>
      <c r="BO462" s="34">
        <v>4</v>
      </c>
      <c r="BP462" s="59">
        <v>2</v>
      </c>
      <c r="BQ462" s="34">
        <v>2310</v>
      </c>
      <c r="BR462" s="34">
        <v>5573</v>
      </c>
      <c r="BS462" s="39">
        <v>9</v>
      </c>
      <c r="BU462" s="38">
        <v>525000</v>
      </c>
      <c r="BV462" s="34">
        <v>4</v>
      </c>
      <c r="BW462" s="59">
        <v>2</v>
      </c>
      <c r="BX462" s="34">
        <v>2310</v>
      </c>
      <c r="BY462" s="34">
        <v>5573</v>
      </c>
      <c r="BZ462" s="39">
        <v>9</v>
      </c>
      <c r="FJ462" s="100"/>
      <c r="FK462" s="89"/>
      <c r="FL462" s="89">
        <v>2270</v>
      </c>
      <c r="FM462" s="89">
        <v>766000</v>
      </c>
      <c r="FN462" s="145">
        <f t="shared" si="66"/>
        <v>391.44000000000005</v>
      </c>
      <c r="FO462" s="145">
        <f t="shared" si="67"/>
        <v>153225.27360000004</v>
      </c>
      <c r="FP462" s="89">
        <f t="shared" si="63"/>
        <v>310017.09999999998</v>
      </c>
      <c r="FQ462" s="89">
        <f t="shared" si="64"/>
        <v>96110602292.409988</v>
      </c>
      <c r="FR462" s="89">
        <f t="shared" si="65"/>
        <v>121353093.62400001</v>
      </c>
      <c r="FS462" s="89"/>
      <c r="FT462" s="89"/>
      <c r="FU462" s="89"/>
      <c r="FV462" s="139"/>
      <c r="FW462" s="139"/>
      <c r="FX462" s="139"/>
      <c r="FY462" s="139"/>
      <c r="GA462" s="139"/>
      <c r="GB462" s="139"/>
    </row>
    <row r="463" spans="2:184">
      <c r="B463" s="26">
        <v>246500</v>
      </c>
      <c r="C463" s="6">
        <v>2</v>
      </c>
      <c r="D463" s="6">
        <v>1</v>
      </c>
      <c r="E463" s="6">
        <v>940</v>
      </c>
      <c r="F463" s="6">
        <v>6000</v>
      </c>
      <c r="G463" s="27">
        <v>7</v>
      </c>
      <c r="I463" s="55">
        <v>772000</v>
      </c>
      <c r="J463" s="6">
        <v>4</v>
      </c>
      <c r="K463" s="6">
        <v>2</v>
      </c>
      <c r="L463" s="6">
        <v>2110</v>
      </c>
      <c r="M463" s="6">
        <v>3750</v>
      </c>
      <c r="N463" s="27">
        <v>8</v>
      </c>
      <c r="P463" s="26">
        <v>667500</v>
      </c>
      <c r="Q463" s="57">
        <v>4</v>
      </c>
      <c r="R463" s="6">
        <v>3</v>
      </c>
      <c r="S463" s="6">
        <v>1920</v>
      </c>
      <c r="T463" s="6">
        <v>4000</v>
      </c>
      <c r="U463" s="27">
        <v>8</v>
      </c>
      <c r="W463" s="38">
        <v>850000</v>
      </c>
      <c r="X463" s="34">
        <v>4</v>
      </c>
      <c r="Y463" s="59">
        <v>2</v>
      </c>
      <c r="Z463" s="34">
        <v>5440</v>
      </c>
      <c r="AA463" s="34">
        <v>239580</v>
      </c>
      <c r="AB463" s="39">
        <v>9</v>
      </c>
      <c r="AD463" s="38">
        <v>657044</v>
      </c>
      <c r="AE463" s="34">
        <v>3</v>
      </c>
      <c r="AF463" s="34">
        <v>3</v>
      </c>
      <c r="AG463" s="34">
        <v>3420</v>
      </c>
      <c r="AH463" s="34">
        <v>23786</v>
      </c>
      <c r="AI463" s="62">
        <v>9</v>
      </c>
      <c r="AK463" s="38">
        <v>350000</v>
      </c>
      <c r="AL463" s="34">
        <v>4</v>
      </c>
      <c r="AM463" s="34">
        <v>2</v>
      </c>
      <c r="AN463" s="59">
        <v>2610</v>
      </c>
      <c r="AO463" s="34">
        <v>5866</v>
      </c>
      <c r="AP463" s="39">
        <v>8</v>
      </c>
      <c r="AS463" s="38">
        <v>299000</v>
      </c>
      <c r="AT463" s="34">
        <v>3</v>
      </c>
      <c r="AU463" s="34">
        <v>1</v>
      </c>
      <c r="AV463" s="34">
        <v>2100</v>
      </c>
      <c r="AW463" s="59">
        <v>15480</v>
      </c>
      <c r="AX463" s="39">
        <v>7</v>
      </c>
      <c r="BN463" s="38">
        <v>525000</v>
      </c>
      <c r="BO463" s="34">
        <v>4</v>
      </c>
      <c r="BP463" s="59">
        <v>2</v>
      </c>
      <c r="BQ463" s="34">
        <v>2530</v>
      </c>
      <c r="BR463" s="34">
        <v>11549</v>
      </c>
      <c r="BS463" s="39">
        <v>7</v>
      </c>
      <c r="BU463" s="38">
        <v>525000</v>
      </c>
      <c r="BV463" s="34">
        <v>4</v>
      </c>
      <c r="BW463" s="59">
        <v>2</v>
      </c>
      <c r="BX463" s="34">
        <v>2530</v>
      </c>
      <c r="BY463" s="34">
        <v>11549</v>
      </c>
      <c r="BZ463" s="39">
        <v>7</v>
      </c>
      <c r="FJ463" s="100"/>
      <c r="FK463" s="89"/>
      <c r="FL463" s="89">
        <v>2110</v>
      </c>
      <c r="FM463" s="89">
        <v>772000</v>
      </c>
      <c r="FN463" s="145">
        <f t="shared" si="66"/>
        <v>231.44000000000005</v>
      </c>
      <c r="FO463" s="145">
        <f t="shared" si="67"/>
        <v>53564.473600000027</v>
      </c>
      <c r="FP463" s="89">
        <f t="shared" si="63"/>
        <v>316017.09999999998</v>
      </c>
      <c r="FQ463" s="89">
        <f t="shared" si="64"/>
        <v>99866807492.409988</v>
      </c>
      <c r="FR463" s="89">
        <f t="shared" si="65"/>
        <v>73138997.624000013</v>
      </c>
      <c r="FS463" s="89"/>
      <c r="FT463" s="89"/>
      <c r="FU463" s="89"/>
      <c r="FV463" s="139"/>
      <c r="FW463" s="139"/>
      <c r="FX463" s="139"/>
      <c r="FY463" s="139"/>
      <c r="GA463" s="139"/>
      <c r="GB463" s="139"/>
    </row>
    <row r="464" spans="2:184">
      <c r="B464" s="26">
        <v>689000</v>
      </c>
      <c r="C464" s="6">
        <v>4</v>
      </c>
      <c r="D464" s="6">
        <v>2</v>
      </c>
      <c r="E464" s="6">
        <v>3250</v>
      </c>
      <c r="F464" s="6">
        <v>10000</v>
      </c>
      <c r="G464" s="27">
        <v>9</v>
      </c>
      <c r="I464" s="55">
        <v>780000</v>
      </c>
      <c r="J464" s="6">
        <v>3</v>
      </c>
      <c r="K464" s="6">
        <v>2</v>
      </c>
      <c r="L464" s="6">
        <v>2206</v>
      </c>
      <c r="M464" s="6">
        <v>82031</v>
      </c>
      <c r="N464" s="27">
        <v>6</v>
      </c>
      <c r="P464" s="26">
        <v>672000</v>
      </c>
      <c r="Q464" s="57">
        <v>4</v>
      </c>
      <c r="R464" s="6">
        <v>2</v>
      </c>
      <c r="S464" s="6">
        <v>2440</v>
      </c>
      <c r="T464" s="6">
        <v>10049</v>
      </c>
      <c r="U464" s="27">
        <v>9</v>
      </c>
      <c r="W464" s="38">
        <v>851000</v>
      </c>
      <c r="X464" s="34">
        <v>3</v>
      </c>
      <c r="Y464" s="59">
        <v>2</v>
      </c>
      <c r="Z464" s="34">
        <v>2660</v>
      </c>
      <c r="AA464" s="34">
        <v>10350</v>
      </c>
      <c r="AB464" s="39">
        <v>8</v>
      </c>
      <c r="AD464" s="38">
        <v>659950</v>
      </c>
      <c r="AE464" s="34">
        <v>3</v>
      </c>
      <c r="AF464" s="34">
        <v>2</v>
      </c>
      <c r="AG464" s="34">
        <v>1610</v>
      </c>
      <c r="AH464" s="34">
        <v>1246</v>
      </c>
      <c r="AI464" s="62">
        <v>9</v>
      </c>
      <c r="AK464" s="38">
        <v>360000</v>
      </c>
      <c r="AL464" s="34">
        <v>4</v>
      </c>
      <c r="AM464" s="34">
        <v>2</v>
      </c>
      <c r="AN464" s="59">
        <v>2610</v>
      </c>
      <c r="AO464" s="34">
        <v>7333</v>
      </c>
      <c r="AP464" s="39">
        <v>8</v>
      </c>
      <c r="AS464" s="38">
        <v>650000</v>
      </c>
      <c r="AT464" s="34">
        <v>4</v>
      </c>
      <c r="AU464" s="34">
        <v>3</v>
      </c>
      <c r="AV464" s="34">
        <v>3270</v>
      </c>
      <c r="AW464" s="59">
        <v>15704</v>
      </c>
      <c r="AX464" s="39">
        <v>9</v>
      </c>
      <c r="BN464" s="38">
        <v>526000</v>
      </c>
      <c r="BO464" s="34">
        <v>3</v>
      </c>
      <c r="BP464" s="59">
        <v>2</v>
      </c>
      <c r="BQ464" s="34">
        <v>2000</v>
      </c>
      <c r="BR464" s="34">
        <v>18099</v>
      </c>
      <c r="BS464" s="39">
        <v>8</v>
      </c>
      <c r="BU464" s="38">
        <v>526000</v>
      </c>
      <c r="BV464" s="34">
        <v>3</v>
      </c>
      <c r="BW464" s="59">
        <v>2</v>
      </c>
      <c r="BX464" s="34">
        <v>2000</v>
      </c>
      <c r="BY464" s="34">
        <v>18099</v>
      </c>
      <c r="BZ464" s="39">
        <v>8</v>
      </c>
      <c r="FJ464" s="100"/>
      <c r="FK464" s="89"/>
      <c r="FL464" s="89">
        <v>2206</v>
      </c>
      <c r="FM464" s="89">
        <v>780000</v>
      </c>
      <c r="FN464" s="145">
        <f t="shared" si="66"/>
        <v>327.44000000000005</v>
      </c>
      <c r="FO464" s="145">
        <f t="shared" si="67"/>
        <v>107216.95360000004</v>
      </c>
      <c r="FP464" s="89">
        <f t="shared" si="63"/>
        <v>324017.09999999998</v>
      </c>
      <c r="FQ464" s="89">
        <f t="shared" si="64"/>
        <v>104987081092.40999</v>
      </c>
      <c r="FR464" s="89">
        <f t="shared" si="65"/>
        <v>106096159.22400001</v>
      </c>
      <c r="FS464" s="89"/>
      <c r="FT464" s="89"/>
      <c r="FU464" s="89"/>
      <c r="FV464" s="139"/>
      <c r="FW464" s="139"/>
      <c r="FX464" s="139"/>
      <c r="FY464" s="139"/>
      <c r="GA464" s="139"/>
      <c r="GB464" s="139"/>
    </row>
    <row r="465" spans="2:184">
      <c r="B465" s="26">
        <v>185000</v>
      </c>
      <c r="C465" s="6">
        <v>4</v>
      </c>
      <c r="D465" s="6">
        <v>1</v>
      </c>
      <c r="E465" s="6">
        <v>1490</v>
      </c>
      <c r="F465" s="6">
        <v>6600</v>
      </c>
      <c r="G465" s="27">
        <v>7</v>
      </c>
      <c r="I465" s="55">
        <v>780000</v>
      </c>
      <c r="J465" s="6">
        <v>4</v>
      </c>
      <c r="K465" s="6">
        <v>2</v>
      </c>
      <c r="L465" s="6">
        <v>3420</v>
      </c>
      <c r="M465" s="6">
        <v>6787</v>
      </c>
      <c r="N465" s="27">
        <v>9</v>
      </c>
      <c r="P465" s="26">
        <v>680000</v>
      </c>
      <c r="Q465" s="57">
        <v>4</v>
      </c>
      <c r="R465" s="6">
        <v>2</v>
      </c>
      <c r="S465" s="6">
        <v>3620</v>
      </c>
      <c r="T465" s="6">
        <v>35429</v>
      </c>
      <c r="U465" s="27">
        <v>10</v>
      </c>
      <c r="W465" s="38">
        <v>855000</v>
      </c>
      <c r="X465" s="34">
        <v>4</v>
      </c>
      <c r="Y465" s="59">
        <v>2</v>
      </c>
      <c r="Z465" s="34">
        <v>2480</v>
      </c>
      <c r="AA465" s="34">
        <v>36974</v>
      </c>
      <c r="AB465" s="39">
        <v>9</v>
      </c>
      <c r="AD465" s="38">
        <v>672000</v>
      </c>
      <c r="AE465" s="34">
        <v>4</v>
      </c>
      <c r="AF465" s="34">
        <v>2</v>
      </c>
      <c r="AG465" s="34">
        <v>2440</v>
      </c>
      <c r="AH465" s="34">
        <v>10049</v>
      </c>
      <c r="AI465" s="62">
        <v>9</v>
      </c>
      <c r="AK465" s="38">
        <v>838400</v>
      </c>
      <c r="AL465" s="34">
        <v>4</v>
      </c>
      <c r="AM465" s="34">
        <v>2</v>
      </c>
      <c r="AN465" s="59">
        <v>2620</v>
      </c>
      <c r="AO465" s="34">
        <v>9525</v>
      </c>
      <c r="AP465" s="39">
        <v>9</v>
      </c>
      <c r="AS465" s="38">
        <v>655000</v>
      </c>
      <c r="AT465" s="34">
        <v>2</v>
      </c>
      <c r="AU465" s="34">
        <v>1</v>
      </c>
      <c r="AV465" s="34">
        <v>1450</v>
      </c>
      <c r="AW465" s="59">
        <v>15798</v>
      </c>
      <c r="AX465" s="39">
        <v>7</v>
      </c>
      <c r="BN465" s="38">
        <v>530000</v>
      </c>
      <c r="BO465" s="34">
        <v>3</v>
      </c>
      <c r="BP465" s="59">
        <v>2</v>
      </c>
      <c r="BQ465" s="34">
        <v>3150</v>
      </c>
      <c r="BR465" s="34">
        <v>21893</v>
      </c>
      <c r="BS465" s="39">
        <v>9</v>
      </c>
      <c r="BU465" s="38">
        <v>530000</v>
      </c>
      <c r="BV465" s="34">
        <v>3</v>
      </c>
      <c r="BW465" s="59">
        <v>2</v>
      </c>
      <c r="BX465" s="34">
        <v>3150</v>
      </c>
      <c r="BY465" s="34">
        <v>21893</v>
      </c>
      <c r="BZ465" s="39">
        <v>9</v>
      </c>
      <c r="FJ465" s="100"/>
      <c r="FK465" s="89"/>
      <c r="FL465" s="89">
        <v>3420</v>
      </c>
      <c r="FM465" s="89">
        <v>780000</v>
      </c>
      <c r="FN465" s="145">
        <f t="shared" si="66"/>
        <v>1541.44</v>
      </c>
      <c r="FO465" s="145">
        <f t="shared" si="67"/>
        <v>2376037.2736</v>
      </c>
      <c r="FP465" s="89">
        <f t="shared" si="63"/>
        <v>324017.09999999998</v>
      </c>
      <c r="FQ465" s="89">
        <f t="shared" si="64"/>
        <v>104987081092.40999</v>
      </c>
      <c r="FR465" s="89">
        <f t="shared" si="65"/>
        <v>499452918.62399995</v>
      </c>
      <c r="FS465" s="89"/>
      <c r="FT465" s="89"/>
      <c r="FU465" s="89"/>
      <c r="FV465" s="139"/>
      <c r="FW465" s="139"/>
      <c r="FX465" s="139"/>
      <c r="FY465" s="139"/>
      <c r="GA465" s="139"/>
      <c r="GB465" s="139"/>
    </row>
    <row r="466" spans="2:184">
      <c r="B466" s="26">
        <v>400000</v>
      </c>
      <c r="C466" s="6">
        <v>3</v>
      </c>
      <c r="D466" s="6">
        <v>2</v>
      </c>
      <c r="E466" s="6">
        <v>2393</v>
      </c>
      <c r="F466" s="6">
        <v>4788</v>
      </c>
      <c r="G466" s="27">
        <v>8</v>
      </c>
      <c r="I466" s="55">
        <v>798750</v>
      </c>
      <c r="J466" s="6">
        <v>2</v>
      </c>
      <c r="K466" s="6">
        <v>2</v>
      </c>
      <c r="L466" s="6">
        <v>2160</v>
      </c>
      <c r="M466" s="6">
        <v>2578</v>
      </c>
      <c r="N466" s="27">
        <v>8</v>
      </c>
      <c r="P466" s="26">
        <v>688000</v>
      </c>
      <c r="Q466" s="57">
        <v>4</v>
      </c>
      <c r="R466" s="6">
        <v>3</v>
      </c>
      <c r="S466" s="6">
        <v>3000</v>
      </c>
      <c r="T466" s="6">
        <v>4000</v>
      </c>
      <c r="U466" s="27">
        <v>8</v>
      </c>
      <c r="W466" s="38">
        <v>885000</v>
      </c>
      <c r="X466" s="34">
        <v>4</v>
      </c>
      <c r="Y466" s="59">
        <v>2</v>
      </c>
      <c r="Z466" s="34">
        <v>4090</v>
      </c>
      <c r="AA466" s="34">
        <v>11225</v>
      </c>
      <c r="AB466" s="39">
        <v>10</v>
      </c>
      <c r="AD466" s="38">
        <v>688000</v>
      </c>
      <c r="AE466" s="34">
        <v>4</v>
      </c>
      <c r="AF466" s="34">
        <v>3</v>
      </c>
      <c r="AG466" s="34">
        <v>4000</v>
      </c>
      <c r="AH466" s="34">
        <v>9309</v>
      </c>
      <c r="AI466" s="62">
        <v>9</v>
      </c>
      <c r="AK466" s="38">
        <v>560000</v>
      </c>
      <c r="AL466" s="34">
        <v>4</v>
      </c>
      <c r="AM466" s="34">
        <v>2</v>
      </c>
      <c r="AN466" s="59">
        <v>2630</v>
      </c>
      <c r="AO466" s="34">
        <v>5710</v>
      </c>
      <c r="AP466" s="39">
        <v>8</v>
      </c>
      <c r="AS466" s="38">
        <v>350000</v>
      </c>
      <c r="AT466" s="34">
        <v>4</v>
      </c>
      <c r="AU466" s="34">
        <v>2</v>
      </c>
      <c r="AV466" s="34">
        <v>3390</v>
      </c>
      <c r="AW466" s="59">
        <v>16153</v>
      </c>
      <c r="AX466" s="39">
        <v>7</v>
      </c>
      <c r="BN466" s="38">
        <v>530000</v>
      </c>
      <c r="BO466" s="34">
        <v>4</v>
      </c>
      <c r="BP466" s="59">
        <v>2</v>
      </c>
      <c r="BQ466" s="34">
        <v>2150</v>
      </c>
      <c r="BR466" s="34">
        <v>14161</v>
      </c>
      <c r="BS466" s="39">
        <v>8</v>
      </c>
      <c r="BU466" s="38">
        <v>530000</v>
      </c>
      <c r="BV466" s="34">
        <v>4</v>
      </c>
      <c r="BW466" s="59">
        <v>2</v>
      </c>
      <c r="BX466" s="34">
        <v>2150</v>
      </c>
      <c r="BY466" s="34">
        <v>14161</v>
      </c>
      <c r="BZ466" s="39">
        <v>8</v>
      </c>
      <c r="FJ466" s="100"/>
      <c r="FK466" s="89"/>
      <c r="FL466" s="89">
        <v>2160</v>
      </c>
      <c r="FM466" s="89">
        <v>798750</v>
      </c>
      <c r="FN466" s="145">
        <f t="shared" si="66"/>
        <v>281.44000000000005</v>
      </c>
      <c r="FO466" s="145">
        <f t="shared" si="67"/>
        <v>79208.473600000027</v>
      </c>
      <c r="FP466" s="89">
        <f t="shared" si="63"/>
        <v>342767.1</v>
      </c>
      <c r="FQ466" s="89">
        <f t="shared" si="64"/>
        <v>117489284842.40999</v>
      </c>
      <c r="FR466" s="89">
        <f t="shared" si="65"/>
        <v>96468372.624000013</v>
      </c>
      <c r="FS466" s="89"/>
      <c r="FT466" s="89"/>
      <c r="FU466" s="89"/>
      <c r="FV466" s="139"/>
      <c r="FW466" s="139"/>
      <c r="FX466" s="139"/>
      <c r="FY466" s="139"/>
      <c r="GA466" s="139"/>
      <c r="GB466" s="139"/>
    </row>
    <row r="467" spans="2:184">
      <c r="B467" s="26">
        <v>420000</v>
      </c>
      <c r="C467" s="6">
        <v>3</v>
      </c>
      <c r="D467" s="6">
        <v>2</v>
      </c>
      <c r="E467" s="6">
        <v>1620</v>
      </c>
      <c r="F467" s="6">
        <v>1075</v>
      </c>
      <c r="G467" s="27">
        <v>8</v>
      </c>
      <c r="I467" s="55">
        <v>799000</v>
      </c>
      <c r="J467" s="6">
        <v>4</v>
      </c>
      <c r="K467" s="6">
        <v>1</v>
      </c>
      <c r="L467" s="6">
        <v>1810</v>
      </c>
      <c r="M467" s="6">
        <v>6583</v>
      </c>
      <c r="N467" s="27">
        <v>7</v>
      </c>
      <c r="P467" s="26">
        <v>688000</v>
      </c>
      <c r="Q467" s="57">
        <v>4</v>
      </c>
      <c r="R467" s="6">
        <v>3</v>
      </c>
      <c r="S467" s="6">
        <v>4000</v>
      </c>
      <c r="T467" s="6">
        <v>9309</v>
      </c>
      <c r="U467" s="27">
        <v>9</v>
      </c>
      <c r="W467" s="38">
        <v>891000</v>
      </c>
      <c r="X467" s="34">
        <v>4</v>
      </c>
      <c r="Y467" s="59">
        <v>2</v>
      </c>
      <c r="Z467" s="34">
        <v>2330</v>
      </c>
      <c r="AA467" s="34">
        <v>5000</v>
      </c>
      <c r="AB467" s="39">
        <v>7</v>
      </c>
      <c r="AD467" s="38">
        <v>689000</v>
      </c>
      <c r="AE467" s="34">
        <v>4</v>
      </c>
      <c r="AF467" s="34">
        <v>2</v>
      </c>
      <c r="AG467" s="34">
        <v>3250</v>
      </c>
      <c r="AH467" s="34">
        <v>10000</v>
      </c>
      <c r="AI467" s="62">
        <v>9</v>
      </c>
      <c r="AK467" s="38">
        <v>313100</v>
      </c>
      <c r="AL467" s="34">
        <v>4</v>
      </c>
      <c r="AM467" s="34">
        <v>2</v>
      </c>
      <c r="AN467" s="59">
        <v>2660</v>
      </c>
      <c r="AO467" s="34">
        <v>9030</v>
      </c>
      <c r="AP467" s="39">
        <v>7</v>
      </c>
      <c r="AS467" s="38">
        <v>240000</v>
      </c>
      <c r="AT467" s="34">
        <v>4</v>
      </c>
      <c r="AU467" s="34">
        <v>1</v>
      </c>
      <c r="AV467" s="34">
        <v>1910</v>
      </c>
      <c r="AW467" s="59">
        <v>16320</v>
      </c>
      <c r="AX467" s="39">
        <v>6</v>
      </c>
      <c r="BN467" s="38">
        <v>540000</v>
      </c>
      <c r="BO467" s="34">
        <v>3</v>
      </c>
      <c r="BP467" s="59">
        <v>2</v>
      </c>
      <c r="BQ467" s="34">
        <v>1720</v>
      </c>
      <c r="BR467" s="34">
        <v>11656</v>
      </c>
      <c r="BS467" s="39">
        <v>8</v>
      </c>
      <c r="BU467" s="38">
        <v>540000</v>
      </c>
      <c r="BV467" s="34">
        <v>3</v>
      </c>
      <c r="BW467" s="59">
        <v>2</v>
      </c>
      <c r="BX467" s="34">
        <v>1720</v>
      </c>
      <c r="BY467" s="34">
        <v>11656</v>
      </c>
      <c r="BZ467" s="39">
        <v>8</v>
      </c>
      <c r="FJ467" s="100"/>
      <c r="FK467" s="89"/>
      <c r="FL467" s="89">
        <v>1810</v>
      </c>
      <c r="FM467" s="89">
        <v>799000</v>
      </c>
      <c r="FN467" s="145">
        <f t="shared" si="66"/>
        <v>-68.559999999999945</v>
      </c>
      <c r="FO467" s="145">
        <f t="shared" si="67"/>
        <v>4700.4735999999921</v>
      </c>
      <c r="FP467" s="89">
        <f t="shared" si="63"/>
        <v>343017.1</v>
      </c>
      <c r="FQ467" s="89">
        <f t="shared" si="64"/>
        <v>117660730892.40999</v>
      </c>
      <c r="FR467" s="89">
        <f t="shared" si="65"/>
        <v>-23517252.37599998</v>
      </c>
      <c r="FS467" s="89"/>
      <c r="FT467" s="89"/>
      <c r="FU467" s="89"/>
      <c r="FV467" s="139"/>
      <c r="FW467" s="139"/>
      <c r="FX467" s="139"/>
      <c r="FY467" s="139"/>
      <c r="GA467" s="139"/>
      <c r="GB467" s="139"/>
    </row>
    <row r="468" spans="2:184">
      <c r="B468" s="26">
        <v>932990</v>
      </c>
      <c r="C468" s="6">
        <v>4</v>
      </c>
      <c r="D468" s="6">
        <v>2</v>
      </c>
      <c r="E468" s="6">
        <v>3640</v>
      </c>
      <c r="F468" s="6">
        <v>6389</v>
      </c>
      <c r="G468" s="27">
        <v>9</v>
      </c>
      <c r="I468" s="55">
        <v>800000</v>
      </c>
      <c r="J468" s="6">
        <v>3</v>
      </c>
      <c r="K468" s="6">
        <v>3</v>
      </c>
      <c r="L468" s="6">
        <v>2060</v>
      </c>
      <c r="M468" s="6">
        <v>3200</v>
      </c>
      <c r="N468" s="27">
        <v>8</v>
      </c>
      <c r="P468" s="26">
        <v>689000</v>
      </c>
      <c r="Q468" s="57">
        <v>4</v>
      </c>
      <c r="R468" s="6">
        <v>2</v>
      </c>
      <c r="S468" s="6">
        <v>3250</v>
      </c>
      <c r="T468" s="6">
        <v>10000</v>
      </c>
      <c r="U468" s="27">
        <v>9</v>
      </c>
      <c r="W468" s="38">
        <v>896000</v>
      </c>
      <c r="X468" s="34">
        <v>4</v>
      </c>
      <c r="Y468" s="59">
        <v>2</v>
      </c>
      <c r="Z468" s="34">
        <v>3560</v>
      </c>
      <c r="AA468" s="34">
        <v>46644</v>
      </c>
      <c r="AB468" s="39">
        <v>10</v>
      </c>
      <c r="AD468" s="38">
        <v>690000</v>
      </c>
      <c r="AE468" s="34">
        <v>3</v>
      </c>
      <c r="AF468" s="34">
        <v>2</v>
      </c>
      <c r="AG468" s="34">
        <v>2430</v>
      </c>
      <c r="AH468" s="34">
        <v>8327</v>
      </c>
      <c r="AI468" s="62">
        <v>9</v>
      </c>
      <c r="AK468" s="38">
        <v>765000</v>
      </c>
      <c r="AL468" s="34">
        <v>4</v>
      </c>
      <c r="AM468" s="34">
        <v>2</v>
      </c>
      <c r="AN468" s="59">
        <v>2660</v>
      </c>
      <c r="AO468" s="34">
        <v>4500</v>
      </c>
      <c r="AP468" s="39">
        <v>8</v>
      </c>
      <c r="AS468" s="38">
        <v>912000</v>
      </c>
      <c r="AT468" s="46">
        <v>3</v>
      </c>
      <c r="AU468" s="46">
        <v>2</v>
      </c>
      <c r="AV468" s="46">
        <v>2979</v>
      </c>
      <c r="AW468" s="60">
        <v>17313</v>
      </c>
      <c r="AX468" s="39">
        <v>10</v>
      </c>
      <c r="BN468" s="38">
        <v>540000</v>
      </c>
      <c r="BO468" s="34">
        <v>4</v>
      </c>
      <c r="BP468" s="59">
        <v>2</v>
      </c>
      <c r="BQ468" s="34">
        <v>2850</v>
      </c>
      <c r="BR468" s="34">
        <v>7453</v>
      </c>
      <c r="BS468" s="39">
        <v>9</v>
      </c>
      <c r="BU468" s="38">
        <v>540000</v>
      </c>
      <c r="BV468" s="34">
        <v>4</v>
      </c>
      <c r="BW468" s="59">
        <v>2</v>
      </c>
      <c r="BX468" s="34">
        <v>2850</v>
      </c>
      <c r="BY468" s="34">
        <v>7453</v>
      </c>
      <c r="BZ468" s="39">
        <v>9</v>
      </c>
      <c r="FJ468" s="100"/>
      <c r="FK468" s="89"/>
      <c r="FL468" s="89">
        <v>2060</v>
      </c>
      <c r="FM468" s="89">
        <v>800000</v>
      </c>
      <c r="FN468" s="145">
        <f t="shared" si="66"/>
        <v>181.44000000000005</v>
      </c>
      <c r="FO468" s="145">
        <f t="shared" si="67"/>
        <v>32920.473600000019</v>
      </c>
      <c r="FP468" s="89">
        <f t="shared" si="63"/>
        <v>344017.1</v>
      </c>
      <c r="FQ468" s="89">
        <f t="shared" si="64"/>
        <v>118347765092.40999</v>
      </c>
      <c r="FR468" s="89">
        <f t="shared" si="65"/>
        <v>62418462.624000013</v>
      </c>
      <c r="FS468" s="89"/>
      <c r="FT468" s="89"/>
      <c r="FU468" s="89"/>
      <c r="FV468" s="139"/>
      <c r="FW468" s="139"/>
      <c r="FX468" s="139"/>
      <c r="FY468" s="139"/>
      <c r="GA468" s="139"/>
      <c r="GB468" s="139"/>
    </row>
    <row r="469" spans="2:184">
      <c r="B469" s="26">
        <v>379900</v>
      </c>
      <c r="C469" s="6">
        <v>3</v>
      </c>
      <c r="D469" s="6">
        <v>2</v>
      </c>
      <c r="E469" s="6">
        <v>1800</v>
      </c>
      <c r="F469" s="6">
        <v>2791</v>
      </c>
      <c r="G469" s="27">
        <v>8</v>
      </c>
      <c r="I469" s="55">
        <v>800000</v>
      </c>
      <c r="J469" s="6">
        <v>4</v>
      </c>
      <c r="K469" s="6">
        <v>2</v>
      </c>
      <c r="L469" s="6">
        <v>2450</v>
      </c>
      <c r="M469" s="6">
        <v>4400</v>
      </c>
      <c r="N469" s="27">
        <v>7</v>
      </c>
      <c r="P469" s="26">
        <v>691500</v>
      </c>
      <c r="Q469" s="57">
        <v>4</v>
      </c>
      <c r="R469" s="6">
        <v>2</v>
      </c>
      <c r="S469" s="6">
        <v>2600</v>
      </c>
      <c r="T469" s="6">
        <v>7200</v>
      </c>
      <c r="U469" s="27">
        <v>7</v>
      </c>
      <c r="W469" s="38">
        <v>898000</v>
      </c>
      <c r="X469" s="34">
        <v>2</v>
      </c>
      <c r="Y469" s="59">
        <v>2</v>
      </c>
      <c r="Z469" s="34">
        <v>2470</v>
      </c>
      <c r="AA469" s="34">
        <v>7658</v>
      </c>
      <c r="AB469" s="39">
        <v>8</v>
      </c>
      <c r="AD469" s="38">
        <v>699000</v>
      </c>
      <c r="AE469" s="34">
        <v>4</v>
      </c>
      <c r="AF469" s="34">
        <v>2</v>
      </c>
      <c r="AG469" s="34">
        <v>2440</v>
      </c>
      <c r="AH469" s="34">
        <v>14470</v>
      </c>
      <c r="AI469" s="62">
        <v>9</v>
      </c>
      <c r="AK469" s="38">
        <v>851000</v>
      </c>
      <c r="AL469" s="34">
        <v>3</v>
      </c>
      <c r="AM469" s="34">
        <v>2</v>
      </c>
      <c r="AN469" s="59">
        <v>2660</v>
      </c>
      <c r="AO469" s="34">
        <v>10350</v>
      </c>
      <c r="AP469" s="39">
        <v>8</v>
      </c>
      <c r="AS469" s="38">
        <v>410000</v>
      </c>
      <c r="AT469" s="34">
        <v>3</v>
      </c>
      <c r="AU469" s="34">
        <v>1</v>
      </c>
      <c r="AV469" s="34">
        <v>1640</v>
      </c>
      <c r="AW469" s="59">
        <v>17583</v>
      </c>
      <c r="AX469" s="39">
        <v>7</v>
      </c>
      <c r="BN469" s="38">
        <v>545000</v>
      </c>
      <c r="BO469" s="34">
        <v>2</v>
      </c>
      <c r="BP469" s="59">
        <v>2</v>
      </c>
      <c r="BQ469" s="34">
        <v>1430</v>
      </c>
      <c r="BR469" s="34">
        <v>3880</v>
      </c>
      <c r="BS469" s="39">
        <v>7</v>
      </c>
      <c r="BU469" s="38">
        <v>545000</v>
      </c>
      <c r="BV469" s="34">
        <v>2</v>
      </c>
      <c r="BW469" s="59">
        <v>2</v>
      </c>
      <c r="BX469" s="34">
        <v>1430</v>
      </c>
      <c r="BY469" s="34">
        <v>3880</v>
      </c>
      <c r="BZ469" s="39">
        <v>7</v>
      </c>
      <c r="FJ469" s="100"/>
      <c r="FK469" s="89"/>
      <c r="FL469" s="89">
        <v>2450</v>
      </c>
      <c r="FM469" s="89">
        <v>800000</v>
      </c>
      <c r="FN469" s="145">
        <f t="shared" si="66"/>
        <v>571.44000000000005</v>
      </c>
      <c r="FO469" s="145">
        <f t="shared" si="67"/>
        <v>326543.67360000004</v>
      </c>
      <c r="FP469" s="89">
        <f t="shared" si="63"/>
        <v>344017.1</v>
      </c>
      <c r="FQ469" s="89">
        <f t="shared" si="64"/>
        <v>118347765092.40999</v>
      </c>
      <c r="FR469" s="89">
        <f t="shared" si="65"/>
        <v>196585131.62400001</v>
      </c>
      <c r="FS469" s="89"/>
      <c r="FT469" s="89"/>
      <c r="FU469" s="89"/>
      <c r="FV469" s="139"/>
      <c r="FW469" s="139"/>
      <c r="FX469" s="139"/>
      <c r="FY469" s="139"/>
      <c r="GA469" s="139"/>
      <c r="GB469" s="139"/>
    </row>
    <row r="470" spans="2:184">
      <c r="B470" s="26">
        <v>320000</v>
      </c>
      <c r="C470" s="6">
        <v>3</v>
      </c>
      <c r="D470" s="6">
        <v>1</v>
      </c>
      <c r="E470" s="6">
        <v>1400</v>
      </c>
      <c r="F470" s="6">
        <v>9000</v>
      </c>
      <c r="G470" s="27">
        <v>7</v>
      </c>
      <c r="I470" s="55">
        <v>806000</v>
      </c>
      <c r="J470" s="6">
        <v>4</v>
      </c>
      <c r="K470" s="6">
        <v>2</v>
      </c>
      <c r="L470" s="6">
        <v>2500</v>
      </c>
      <c r="M470" s="6">
        <v>206474</v>
      </c>
      <c r="N470" s="27">
        <v>10</v>
      </c>
      <c r="P470" s="26">
        <v>699000</v>
      </c>
      <c r="Q470" s="57">
        <v>4</v>
      </c>
      <c r="R470" s="6">
        <v>2</v>
      </c>
      <c r="S470" s="6">
        <v>2440</v>
      </c>
      <c r="T470" s="6">
        <v>14470</v>
      </c>
      <c r="U470" s="27">
        <v>9</v>
      </c>
      <c r="W470" s="38">
        <v>898000</v>
      </c>
      <c r="X470" s="34">
        <v>4</v>
      </c>
      <c r="Y470" s="59">
        <v>2</v>
      </c>
      <c r="Z470" s="34">
        <v>3700</v>
      </c>
      <c r="AA470" s="34">
        <v>63991</v>
      </c>
      <c r="AB470" s="39">
        <v>10</v>
      </c>
      <c r="AD470" s="38">
        <v>705000</v>
      </c>
      <c r="AE470" s="34">
        <v>4</v>
      </c>
      <c r="AF470" s="34">
        <v>2</v>
      </c>
      <c r="AG470" s="34">
        <v>3000</v>
      </c>
      <c r="AH470" s="34">
        <v>6222</v>
      </c>
      <c r="AI470" s="62">
        <v>9</v>
      </c>
      <c r="AK470" s="38">
        <v>569950</v>
      </c>
      <c r="AL470" s="34">
        <v>4</v>
      </c>
      <c r="AM470" s="34">
        <v>3</v>
      </c>
      <c r="AN470" s="59">
        <v>2700</v>
      </c>
      <c r="AO470" s="34">
        <v>443440</v>
      </c>
      <c r="AP470" s="39">
        <v>8</v>
      </c>
      <c r="AS470" s="38">
        <v>361000</v>
      </c>
      <c r="AT470" s="34">
        <v>3</v>
      </c>
      <c r="AU470" s="34">
        <v>1</v>
      </c>
      <c r="AV470" s="34">
        <v>1150</v>
      </c>
      <c r="AW470" s="59">
        <v>17585</v>
      </c>
      <c r="AX470" s="39">
        <v>7</v>
      </c>
      <c r="BN470" s="38">
        <v>547000</v>
      </c>
      <c r="BO470" s="34">
        <v>3</v>
      </c>
      <c r="BP470" s="59">
        <v>2</v>
      </c>
      <c r="BQ470" s="34">
        <v>1570</v>
      </c>
      <c r="BR470" s="34">
        <v>1452</v>
      </c>
      <c r="BS470" s="39">
        <v>9</v>
      </c>
      <c r="BU470" s="38">
        <v>547000</v>
      </c>
      <c r="BV470" s="34">
        <v>3</v>
      </c>
      <c r="BW470" s="59">
        <v>2</v>
      </c>
      <c r="BX470" s="34">
        <v>1570</v>
      </c>
      <c r="BY470" s="34">
        <v>1452</v>
      </c>
      <c r="BZ470" s="39">
        <v>9</v>
      </c>
      <c r="FJ470" s="100"/>
      <c r="FK470" s="89"/>
      <c r="FL470" s="89">
        <v>2500</v>
      </c>
      <c r="FM470" s="89">
        <v>806000</v>
      </c>
      <c r="FN470" s="145">
        <f t="shared" si="66"/>
        <v>621.44000000000005</v>
      </c>
      <c r="FO470" s="145">
        <f t="shared" si="67"/>
        <v>386187.6736000001</v>
      </c>
      <c r="FP470" s="89">
        <f t="shared" si="63"/>
        <v>350017.1</v>
      </c>
      <c r="FQ470" s="89">
        <f t="shared" si="64"/>
        <v>122511970292.40999</v>
      </c>
      <c r="FR470" s="89">
        <f t="shared" si="65"/>
        <v>217514626.62400001</v>
      </c>
      <c r="FS470" s="89"/>
      <c r="FT470" s="89"/>
      <c r="FU470" s="89"/>
      <c r="FV470" s="139"/>
      <c r="FW470" s="139"/>
      <c r="FX470" s="139"/>
      <c r="FY470" s="139"/>
      <c r="GA470" s="139"/>
      <c r="GB470" s="139"/>
    </row>
    <row r="471" spans="2:184">
      <c r="B471" s="26">
        <v>288790</v>
      </c>
      <c r="C471" s="6">
        <v>4</v>
      </c>
      <c r="D471" s="6">
        <v>2</v>
      </c>
      <c r="E471" s="6">
        <v>1390</v>
      </c>
      <c r="F471" s="6">
        <v>745</v>
      </c>
      <c r="G471" s="27">
        <v>7</v>
      </c>
      <c r="I471" s="55">
        <v>809000</v>
      </c>
      <c r="J471" s="6">
        <v>3</v>
      </c>
      <c r="K471" s="6">
        <v>2</v>
      </c>
      <c r="L471" s="6">
        <v>2590</v>
      </c>
      <c r="M471" s="6">
        <v>7720</v>
      </c>
      <c r="N471" s="27">
        <v>9</v>
      </c>
      <c r="P471" s="26">
        <v>700000</v>
      </c>
      <c r="Q471" s="57">
        <v>4</v>
      </c>
      <c r="R471" s="6">
        <v>2</v>
      </c>
      <c r="S471" s="6">
        <v>2440</v>
      </c>
      <c r="T471" s="6">
        <v>9450</v>
      </c>
      <c r="U471" s="27">
        <v>7</v>
      </c>
      <c r="W471" s="38">
        <v>906000</v>
      </c>
      <c r="X471" s="34">
        <v>3</v>
      </c>
      <c r="Y471" s="59">
        <v>2</v>
      </c>
      <c r="Z471" s="34">
        <v>2030</v>
      </c>
      <c r="AA471" s="34">
        <v>1800</v>
      </c>
      <c r="AB471" s="39">
        <v>9</v>
      </c>
      <c r="AD471" s="38">
        <v>712000</v>
      </c>
      <c r="AE471" s="34">
        <v>4</v>
      </c>
      <c r="AF471" s="34">
        <v>2</v>
      </c>
      <c r="AG471" s="34">
        <v>3400</v>
      </c>
      <c r="AH471" s="34">
        <v>247421</v>
      </c>
      <c r="AI471" s="62">
        <v>9</v>
      </c>
      <c r="AK471" s="38">
        <v>985000</v>
      </c>
      <c r="AL471" s="34">
        <v>2</v>
      </c>
      <c r="AM471" s="34">
        <v>2</v>
      </c>
      <c r="AN471" s="59">
        <v>2720</v>
      </c>
      <c r="AO471" s="34">
        <v>26761</v>
      </c>
      <c r="AP471" s="39">
        <v>7</v>
      </c>
      <c r="AS471" s="38">
        <v>350000</v>
      </c>
      <c r="AT471" s="34">
        <v>3</v>
      </c>
      <c r="AU471" s="34">
        <v>1</v>
      </c>
      <c r="AV471" s="34">
        <v>1860</v>
      </c>
      <c r="AW471" s="59">
        <v>17640</v>
      </c>
      <c r="AX471" s="39">
        <v>7</v>
      </c>
      <c r="BN471" s="38">
        <v>550000</v>
      </c>
      <c r="BO471" s="34">
        <v>3</v>
      </c>
      <c r="BP471" s="59">
        <v>2</v>
      </c>
      <c r="BQ471" s="34">
        <v>1980</v>
      </c>
      <c r="BR471" s="34">
        <v>9061</v>
      </c>
      <c r="BS471" s="39">
        <v>8</v>
      </c>
      <c r="BU471" s="38">
        <v>550000</v>
      </c>
      <c r="BV471" s="34">
        <v>3</v>
      </c>
      <c r="BW471" s="59">
        <v>2</v>
      </c>
      <c r="BX471" s="34">
        <v>1980</v>
      </c>
      <c r="BY471" s="34">
        <v>9061</v>
      </c>
      <c r="BZ471" s="39">
        <v>8</v>
      </c>
      <c r="FJ471" s="100"/>
      <c r="FK471" s="89"/>
      <c r="FL471" s="89">
        <v>2590</v>
      </c>
      <c r="FM471" s="89">
        <v>809000</v>
      </c>
      <c r="FN471" s="145">
        <f t="shared" si="66"/>
        <v>711.44</v>
      </c>
      <c r="FO471" s="145">
        <f t="shared" si="67"/>
        <v>506146.87360000005</v>
      </c>
      <c r="FP471" s="89">
        <f t="shared" si="63"/>
        <v>353017.1</v>
      </c>
      <c r="FQ471" s="89">
        <f t="shared" si="64"/>
        <v>124621072892.40999</v>
      </c>
      <c r="FR471" s="89">
        <f t="shared" si="65"/>
        <v>251150485.62400001</v>
      </c>
      <c r="FS471" s="89"/>
      <c r="FT471" s="89"/>
      <c r="FU471" s="89"/>
      <c r="FV471" s="139"/>
      <c r="FW471" s="139"/>
      <c r="FX471" s="139"/>
      <c r="FY471" s="139"/>
      <c r="GA471" s="139"/>
      <c r="GB471" s="139"/>
    </row>
    <row r="472" spans="2:184">
      <c r="B472" s="26">
        <v>320000</v>
      </c>
      <c r="C472" s="6">
        <v>4</v>
      </c>
      <c r="D472" s="6">
        <v>2</v>
      </c>
      <c r="E472" s="6">
        <v>2223</v>
      </c>
      <c r="F472" s="6">
        <v>5780</v>
      </c>
      <c r="G472" s="27">
        <v>8</v>
      </c>
      <c r="I472" s="55">
        <v>815000</v>
      </c>
      <c r="J472" s="6">
        <v>3</v>
      </c>
      <c r="K472" s="6">
        <v>1</v>
      </c>
      <c r="L472" s="6">
        <v>1940</v>
      </c>
      <c r="M472" s="6">
        <v>3570</v>
      </c>
      <c r="N472" s="27">
        <v>8</v>
      </c>
      <c r="P472" s="26">
        <v>700000</v>
      </c>
      <c r="Q472" s="57">
        <v>4</v>
      </c>
      <c r="R472" s="6">
        <v>2</v>
      </c>
      <c r="S472" s="6">
        <v>2490</v>
      </c>
      <c r="T472" s="6">
        <v>4700</v>
      </c>
      <c r="U472" s="27">
        <v>7</v>
      </c>
      <c r="W472" s="38">
        <v>906000</v>
      </c>
      <c r="X472" s="34">
        <v>4</v>
      </c>
      <c r="Y472" s="59">
        <v>2</v>
      </c>
      <c r="Z472" s="34">
        <v>2480</v>
      </c>
      <c r="AA472" s="34">
        <v>5000</v>
      </c>
      <c r="AB472" s="39">
        <v>8</v>
      </c>
      <c r="AD472" s="38">
        <v>732500</v>
      </c>
      <c r="AE472" s="34">
        <v>3</v>
      </c>
      <c r="AF472" s="34">
        <v>2</v>
      </c>
      <c r="AG472" s="34">
        <v>2470</v>
      </c>
      <c r="AH472" s="34">
        <v>10321</v>
      </c>
      <c r="AI472" s="62">
        <v>9</v>
      </c>
      <c r="AK472" s="38">
        <v>657000</v>
      </c>
      <c r="AL472" s="34">
        <v>4</v>
      </c>
      <c r="AM472" s="34">
        <v>1</v>
      </c>
      <c r="AN472" s="59">
        <v>2740</v>
      </c>
      <c r="AO472" s="34">
        <v>8520</v>
      </c>
      <c r="AP472" s="39">
        <v>8</v>
      </c>
      <c r="AS472" s="38">
        <v>526000</v>
      </c>
      <c r="AT472" s="34">
        <v>3</v>
      </c>
      <c r="AU472" s="34">
        <v>2</v>
      </c>
      <c r="AV472" s="34">
        <v>2000</v>
      </c>
      <c r="AW472" s="59">
        <v>18099</v>
      </c>
      <c r="AX472" s="39">
        <v>8</v>
      </c>
      <c r="BN472" s="38">
        <v>555000</v>
      </c>
      <c r="BO472" s="34">
        <v>3</v>
      </c>
      <c r="BP472" s="59">
        <v>2</v>
      </c>
      <c r="BQ472" s="34">
        <v>2180</v>
      </c>
      <c r="BR472" s="34">
        <v>4976</v>
      </c>
      <c r="BS472" s="39">
        <v>8</v>
      </c>
      <c r="BU472" s="38">
        <v>555000</v>
      </c>
      <c r="BV472" s="34">
        <v>3</v>
      </c>
      <c r="BW472" s="59">
        <v>2</v>
      </c>
      <c r="BX472" s="34">
        <v>2180</v>
      </c>
      <c r="BY472" s="34">
        <v>4976</v>
      </c>
      <c r="BZ472" s="39">
        <v>8</v>
      </c>
      <c r="FJ472" s="100"/>
      <c r="FK472" s="89"/>
      <c r="FL472" s="89">
        <v>1940</v>
      </c>
      <c r="FM472" s="89">
        <v>815000</v>
      </c>
      <c r="FN472" s="145">
        <f t="shared" si="66"/>
        <v>61.440000000000055</v>
      </c>
      <c r="FO472" s="145">
        <f t="shared" si="67"/>
        <v>3774.8736000000067</v>
      </c>
      <c r="FP472" s="89">
        <f t="shared" si="63"/>
        <v>359017.1</v>
      </c>
      <c r="FQ472" s="89">
        <f t="shared" si="64"/>
        <v>128893278092.40999</v>
      </c>
      <c r="FR472" s="89">
        <f t="shared" si="65"/>
        <v>22058010.624000017</v>
      </c>
      <c r="FS472" s="89"/>
      <c r="FT472" s="89"/>
      <c r="FU472" s="89"/>
      <c r="FV472" s="139"/>
      <c r="FW472" s="139"/>
      <c r="FX472" s="139"/>
      <c r="FY472" s="139"/>
      <c r="GA472" s="139"/>
      <c r="GB472" s="139"/>
    </row>
    <row r="473" spans="2:184">
      <c r="B473" s="26">
        <v>415000</v>
      </c>
      <c r="C473" s="6">
        <v>3</v>
      </c>
      <c r="D473" s="6">
        <v>2</v>
      </c>
      <c r="E473" s="6">
        <v>2600</v>
      </c>
      <c r="F473" s="6">
        <v>64626</v>
      </c>
      <c r="G473" s="27">
        <v>8</v>
      </c>
      <c r="I473" s="55">
        <v>819000</v>
      </c>
      <c r="J473" s="6">
        <v>3</v>
      </c>
      <c r="K473" s="6">
        <v>2</v>
      </c>
      <c r="L473" s="6">
        <v>3176</v>
      </c>
      <c r="M473" s="6">
        <v>13391</v>
      </c>
      <c r="N473" s="27">
        <v>9</v>
      </c>
      <c r="P473" s="26">
        <v>705000</v>
      </c>
      <c r="Q473" s="57">
        <v>4</v>
      </c>
      <c r="R473" s="6">
        <v>2</v>
      </c>
      <c r="S473" s="6">
        <v>3000</v>
      </c>
      <c r="T473" s="6">
        <v>6222</v>
      </c>
      <c r="U473" s="27">
        <v>9</v>
      </c>
      <c r="W473" s="38">
        <v>912000</v>
      </c>
      <c r="X473" s="34">
        <v>3</v>
      </c>
      <c r="Y473" s="59">
        <v>2</v>
      </c>
      <c r="Z473" s="34">
        <v>2979</v>
      </c>
      <c r="AA473" s="34">
        <v>17313</v>
      </c>
      <c r="AB473" s="39">
        <v>10</v>
      </c>
      <c r="AD473" s="38">
        <v>733000</v>
      </c>
      <c r="AE473" s="34">
        <v>3</v>
      </c>
      <c r="AF473" s="34">
        <v>2</v>
      </c>
      <c r="AG473" s="34">
        <v>2160</v>
      </c>
      <c r="AH473" s="34">
        <v>9888</v>
      </c>
      <c r="AI473" s="62">
        <v>9</v>
      </c>
      <c r="AK473" s="38">
        <v>710000</v>
      </c>
      <c r="AL473" s="34">
        <v>4</v>
      </c>
      <c r="AM473" s="34">
        <v>2</v>
      </c>
      <c r="AN473" s="59">
        <v>2780</v>
      </c>
      <c r="AO473" s="34">
        <v>6978</v>
      </c>
      <c r="AP473" s="39">
        <v>8</v>
      </c>
      <c r="AS473" s="38">
        <v>375000</v>
      </c>
      <c r="AT473" s="34">
        <v>3</v>
      </c>
      <c r="AU473" s="34">
        <v>2</v>
      </c>
      <c r="AV473" s="34">
        <v>2120</v>
      </c>
      <c r="AW473" s="59">
        <v>18500</v>
      </c>
      <c r="AX473" s="39">
        <v>8</v>
      </c>
      <c r="BN473" s="38">
        <v>560000</v>
      </c>
      <c r="BO473" s="34">
        <v>3</v>
      </c>
      <c r="BP473" s="59">
        <v>2</v>
      </c>
      <c r="BQ473" s="34">
        <v>2060</v>
      </c>
      <c r="BR473" s="34">
        <v>31400</v>
      </c>
      <c r="BS473" s="39">
        <v>8</v>
      </c>
      <c r="BU473" s="38">
        <v>560000</v>
      </c>
      <c r="BV473" s="34">
        <v>3</v>
      </c>
      <c r="BW473" s="59">
        <v>2</v>
      </c>
      <c r="BX473" s="34">
        <v>2060</v>
      </c>
      <c r="BY473" s="34">
        <v>31400</v>
      </c>
      <c r="BZ473" s="39">
        <v>8</v>
      </c>
      <c r="FJ473" s="100"/>
      <c r="FK473" s="89"/>
      <c r="FL473" s="89">
        <v>3176</v>
      </c>
      <c r="FM473" s="89">
        <v>819000</v>
      </c>
      <c r="FN473" s="145">
        <f t="shared" si="66"/>
        <v>1297.44</v>
      </c>
      <c r="FO473" s="145">
        <f t="shared" si="67"/>
        <v>1683350.5536000002</v>
      </c>
      <c r="FP473" s="89">
        <f t="shared" si="63"/>
        <v>363017.1</v>
      </c>
      <c r="FQ473" s="89">
        <f t="shared" si="64"/>
        <v>131781414892.40999</v>
      </c>
      <c r="FR473" s="89">
        <f t="shared" si="65"/>
        <v>470992906.22399998</v>
      </c>
      <c r="FS473" s="89"/>
      <c r="FT473" s="89"/>
      <c r="FU473" s="89"/>
      <c r="FV473" s="139"/>
      <c r="FW473" s="139"/>
      <c r="FX473" s="139"/>
      <c r="FY473" s="139"/>
      <c r="GA473" s="139"/>
      <c r="GB473" s="139"/>
    </row>
    <row r="474" spans="2:184">
      <c r="B474" s="26">
        <v>377000</v>
      </c>
      <c r="C474" s="6">
        <v>2</v>
      </c>
      <c r="D474" s="6">
        <v>1</v>
      </c>
      <c r="E474" s="6">
        <v>1000</v>
      </c>
      <c r="F474" s="6">
        <v>1251</v>
      </c>
      <c r="G474" s="27">
        <v>7</v>
      </c>
      <c r="I474" s="55">
        <v>820000</v>
      </c>
      <c r="J474" s="6">
        <v>4</v>
      </c>
      <c r="K474" s="6">
        <v>2</v>
      </c>
      <c r="L474" s="6">
        <v>2440</v>
      </c>
      <c r="M474" s="6">
        <v>5737</v>
      </c>
      <c r="N474" s="27">
        <v>8</v>
      </c>
      <c r="P474" s="26">
        <v>710000</v>
      </c>
      <c r="Q474" s="57">
        <v>4</v>
      </c>
      <c r="R474" s="6">
        <v>2</v>
      </c>
      <c r="S474" s="6">
        <v>2780</v>
      </c>
      <c r="T474" s="6">
        <v>6978</v>
      </c>
      <c r="U474" s="27">
        <v>8</v>
      </c>
      <c r="W474" s="38">
        <v>932990</v>
      </c>
      <c r="X474" s="34">
        <v>4</v>
      </c>
      <c r="Y474" s="59">
        <v>2</v>
      </c>
      <c r="Z474" s="34">
        <v>3640</v>
      </c>
      <c r="AA474" s="34">
        <v>6389</v>
      </c>
      <c r="AB474" s="39">
        <v>9</v>
      </c>
      <c r="AD474" s="38">
        <v>739000</v>
      </c>
      <c r="AE474" s="34">
        <v>4</v>
      </c>
      <c r="AF474" s="34">
        <v>2</v>
      </c>
      <c r="AG474" s="34">
        <v>2800</v>
      </c>
      <c r="AH474" s="34">
        <v>246114</v>
      </c>
      <c r="AI474" s="62">
        <v>9</v>
      </c>
      <c r="AK474" s="38">
        <v>505000</v>
      </c>
      <c r="AL474" s="34">
        <v>4</v>
      </c>
      <c r="AM474" s="34">
        <v>2</v>
      </c>
      <c r="AN474" s="59">
        <v>2790</v>
      </c>
      <c r="AO474" s="34">
        <v>5602</v>
      </c>
      <c r="AP474" s="39">
        <v>8</v>
      </c>
      <c r="AS474" s="38">
        <v>620000</v>
      </c>
      <c r="AT474" s="34">
        <v>4</v>
      </c>
      <c r="AU474" s="34">
        <v>1</v>
      </c>
      <c r="AV474" s="34">
        <v>2350</v>
      </c>
      <c r="AW474" s="59">
        <v>18800</v>
      </c>
      <c r="AX474" s="39">
        <v>8</v>
      </c>
      <c r="BN474" s="38">
        <v>560000</v>
      </c>
      <c r="BO474" s="34">
        <v>3</v>
      </c>
      <c r="BP474" s="59">
        <v>2</v>
      </c>
      <c r="BQ474" s="34">
        <v>1300</v>
      </c>
      <c r="BR474" s="34">
        <v>6000</v>
      </c>
      <c r="BS474" s="39">
        <v>7</v>
      </c>
      <c r="BU474" s="38">
        <v>560000</v>
      </c>
      <c r="BV474" s="34">
        <v>3</v>
      </c>
      <c r="BW474" s="59">
        <v>2</v>
      </c>
      <c r="BX474" s="34">
        <v>1300</v>
      </c>
      <c r="BY474" s="34">
        <v>6000</v>
      </c>
      <c r="BZ474" s="39">
        <v>7</v>
      </c>
      <c r="FJ474" s="100"/>
      <c r="FK474" s="89"/>
      <c r="FL474" s="89">
        <v>2440</v>
      </c>
      <c r="FM474" s="89">
        <v>820000</v>
      </c>
      <c r="FN474" s="145">
        <f t="shared" si="66"/>
        <v>561.44000000000005</v>
      </c>
      <c r="FO474" s="145">
        <f t="shared" si="67"/>
        <v>315214.87360000005</v>
      </c>
      <c r="FP474" s="89">
        <f t="shared" si="63"/>
        <v>364017.1</v>
      </c>
      <c r="FQ474" s="89">
        <f t="shared" si="64"/>
        <v>132508449092.40999</v>
      </c>
      <c r="FR474" s="89">
        <f t="shared" si="65"/>
        <v>204373760.62400001</v>
      </c>
      <c r="FS474" s="89"/>
      <c r="FT474" s="89"/>
      <c r="FU474" s="89"/>
      <c r="FV474" s="139"/>
      <c r="FW474" s="139"/>
      <c r="FX474" s="139"/>
      <c r="FY474" s="139"/>
      <c r="GA474" s="139"/>
      <c r="GB474" s="139"/>
    </row>
    <row r="475" spans="2:184">
      <c r="B475" s="26">
        <v>580000</v>
      </c>
      <c r="C475" s="6">
        <v>4</v>
      </c>
      <c r="D475" s="6">
        <v>2</v>
      </c>
      <c r="E475" s="6">
        <v>3250</v>
      </c>
      <c r="F475" s="6">
        <v>5000</v>
      </c>
      <c r="G475" s="27">
        <v>8</v>
      </c>
      <c r="I475" s="55">
        <v>830000</v>
      </c>
      <c r="J475" s="6">
        <v>4</v>
      </c>
      <c r="K475" s="6">
        <v>2</v>
      </c>
      <c r="L475" s="6">
        <v>3400</v>
      </c>
      <c r="M475" s="6">
        <v>9692</v>
      </c>
      <c r="N475" s="27">
        <v>9</v>
      </c>
      <c r="P475" s="26">
        <v>712000</v>
      </c>
      <c r="Q475" s="57">
        <v>4</v>
      </c>
      <c r="R475" s="6">
        <v>2</v>
      </c>
      <c r="S475" s="6">
        <v>3400</v>
      </c>
      <c r="T475" s="6">
        <v>247421</v>
      </c>
      <c r="U475" s="27">
        <v>9</v>
      </c>
      <c r="W475" s="38">
        <v>954500</v>
      </c>
      <c r="X475" s="34">
        <v>3</v>
      </c>
      <c r="Y475" s="59">
        <v>2</v>
      </c>
      <c r="Z475" s="34">
        <v>2440</v>
      </c>
      <c r="AA475" s="34">
        <v>9689</v>
      </c>
      <c r="AB475" s="39">
        <v>8</v>
      </c>
      <c r="AD475" s="38">
        <v>740000</v>
      </c>
      <c r="AE475" s="34">
        <v>4</v>
      </c>
      <c r="AF475" s="34">
        <v>2</v>
      </c>
      <c r="AG475" s="34">
        <v>3050</v>
      </c>
      <c r="AH475" s="34">
        <v>8000</v>
      </c>
      <c r="AI475" s="62">
        <v>9</v>
      </c>
      <c r="AK475" s="38">
        <v>982000</v>
      </c>
      <c r="AL475" s="34">
        <v>4</v>
      </c>
      <c r="AM475" s="34">
        <v>2</v>
      </c>
      <c r="AN475" s="59">
        <v>2790</v>
      </c>
      <c r="AO475" s="34">
        <v>10289</v>
      </c>
      <c r="AP475" s="39">
        <v>9</v>
      </c>
      <c r="AS475" s="38">
        <v>950000</v>
      </c>
      <c r="AT475" s="34">
        <v>3</v>
      </c>
      <c r="AU475" s="34">
        <v>3</v>
      </c>
      <c r="AV475" s="34">
        <v>3050</v>
      </c>
      <c r="AW475" s="59">
        <v>18892</v>
      </c>
      <c r="AX475" s="39">
        <v>8</v>
      </c>
      <c r="BN475" s="38">
        <v>560000</v>
      </c>
      <c r="BO475" s="34">
        <v>4</v>
      </c>
      <c r="BP475" s="59">
        <v>2</v>
      </c>
      <c r="BQ475" s="34">
        <v>2630</v>
      </c>
      <c r="BR475" s="34">
        <v>5710</v>
      </c>
      <c r="BS475" s="39">
        <v>8</v>
      </c>
      <c r="BU475" s="38">
        <v>560000</v>
      </c>
      <c r="BV475" s="34">
        <v>4</v>
      </c>
      <c r="BW475" s="59">
        <v>2</v>
      </c>
      <c r="BX475" s="34">
        <v>2630</v>
      </c>
      <c r="BY475" s="34">
        <v>5710</v>
      </c>
      <c r="BZ475" s="39">
        <v>8</v>
      </c>
      <c r="FJ475" s="100"/>
      <c r="FK475" s="89"/>
      <c r="FL475" s="89">
        <v>3400</v>
      </c>
      <c r="FM475" s="89">
        <v>830000</v>
      </c>
      <c r="FN475" s="145">
        <f t="shared" si="66"/>
        <v>1521.44</v>
      </c>
      <c r="FO475" s="145">
        <f t="shared" si="67"/>
        <v>2314779.6736000003</v>
      </c>
      <c r="FP475" s="89">
        <f t="shared" si="63"/>
        <v>374017.1</v>
      </c>
      <c r="FQ475" s="89">
        <f t="shared" si="64"/>
        <v>139888791092.40997</v>
      </c>
      <c r="FR475" s="89">
        <f t="shared" si="65"/>
        <v>569044576.62399995</v>
      </c>
      <c r="FS475" s="89"/>
      <c r="FT475" s="89"/>
      <c r="FU475" s="89"/>
      <c r="FV475" s="139"/>
      <c r="FW475" s="139"/>
      <c r="FX475" s="139"/>
      <c r="FY475" s="139"/>
      <c r="GA475" s="139"/>
      <c r="GB475" s="139"/>
    </row>
    <row r="476" spans="2:184">
      <c r="B476" s="26">
        <v>740000</v>
      </c>
      <c r="C476" s="6">
        <v>4</v>
      </c>
      <c r="D476" s="6">
        <v>2</v>
      </c>
      <c r="E476" s="6">
        <v>3050</v>
      </c>
      <c r="F476" s="6">
        <v>8000</v>
      </c>
      <c r="G476" s="27">
        <v>9</v>
      </c>
      <c r="I476" s="55">
        <v>831000</v>
      </c>
      <c r="J476" s="6">
        <v>3</v>
      </c>
      <c r="K476" s="6">
        <v>2</v>
      </c>
      <c r="L476" s="6">
        <v>2240</v>
      </c>
      <c r="M476" s="6">
        <v>8800</v>
      </c>
      <c r="N476" s="27">
        <v>8</v>
      </c>
      <c r="P476" s="26">
        <v>730000</v>
      </c>
      <c r="Q476" s="57">
        <v>4</v>
      </c>
      <c r="R476" s="6">
        <v>2</v>
      </c>
      <c r="S476" s="6">
        <v>2190</v>
      </c>
      <c r="T476" s="6">
        <v>9009</v>
      </c>
      <c r="U476" s="27">
        <v>8</v>
      </c>
      <c r="W476" s="38">
        <v>982000</v>
      </c>
      <c r="X476" s="34">
        <v>4</v>
      </c>
      <c r="Y476" s="59">
        <v>2</v>
      </c>
      <c r="Z476" s="34">
        <v>2790</v>
      </c>
      <c r="AA476" s="34">
        <v>10289</v>
      </c>
      <c r="AB476" s="39">
        <v>9</v>
      </c>
      <c r="AD476" s="38">
        <v>749950</v>
      </c>
      <c r="AE476" s="34">
        <v>4</v>
      </c>
      <c r="AF476" s="34">
        <v>2</v>
      </c>
      <c r="AG476" s="34">
        <v>2370</v>
      </c>
      <c r="AH476" s="34">
        <v>2971</v>
      </c>
      <c r="AI476" s="62">
        <v>9</v>
      </c>
      <c r="AK476" s="38">
        <v>375000</v>
      </c>
      <c r="AL476" s="34">
        <v>4</v>
      </c>
      <c r="AM476" s="34">
        <v>2</v>
      </c>
      <c r="AN476" s="59">
        <v>2800</v>
      </c>
      <c r="AO476" s="34">
        <v>5000</v>
      </c>
      <c r="AP476" s="39">
        <v>9</v>
      </c>
      <c r="AS476" s="38">
        <v>425000</v>
      </c>
      <c r="AT476" s="34">
        <v>3</v>
      </c>
      <c r="AU476" s="34">
        <v>1</v>
      </c>
      <c r="AV476" s="34">
        <v>1300</v>
      </c>
      <c r="AW476" s="59">
        <v>19163</v>
      </c>
      <c r="AX476" s="39">
        <v>7</v>
      </c>
      <c r="BN476" s="38">
        <v>563950</v>
      </c>
      <c r="BO476" s="34">
        <v>4</v>
      </c>
      <c r="BP476" s="59">
        <v>2</v>
      </c>
      <c r="BQ476" s="34">
        <v>3050</v>
      </c>
      <c r="BR476" s="34">
        <v>4750</v>
      </c>
      <c r="BS476" s="39">
        <v>8</v>
      </c>
      <c r="BU476" s="38">
        <v>563950</v>
      </c>
      <c r="BV476" s="34">
        <v>4</v>
      </c>
      <c r="BW476" s="59">
        <v>2</v>
      </c>
      <c r="BX476" s="34">
        <v>3050</v>
      </c>
      <c r="BY476" s="34">
        <v>4750</v>
      </c>
      <c r="BZ476" s="39">
        <v>8</v>
      </c>
      <c r="FJ476" s="100"/>
      <c r="FK476" s="89"/>
      <c r="FL476" s="89">
        <v>2240</v>
      </c>
      <c r="FM476" s="89">
        <v>831000</v>
      </c>
      <c r="FN476" s="145">
        <f t="shared" si="66"/>
        <v>361.44000000000005</v>
      </c>
      <c r="FO476" s="145">
        <f t="shared" si="67"/>
        <v>130638.87360000004</v>
      </c>
      <c r="FP476" s="89">
        <f t="shared" si="63"/>
        <v>375017.1</v>
      </c>
      <c r="FQ476" s="89">
        <f t="shared" si="64"/>
        <v>140637825292.40997</v>
      </c>
      <c r="FR476" s="89">
        <f t="shared" si="65"/>
        <v>135546180.62400001</v>
      </c>
      <c r="FS476" s="89"/>
      <c r="FT476" s="89"/>
      <c r="FU476" s="89"/>
      <c r="FV476" s="139"/>
      <c r="FW476" s="139"/>
      <c r="FX476" s="139"/>
      <c r="FY476" s="139"/>
      <c r="GA476" s="139"/>
      <c r="GB476" s="139"/>
    </row>
    <row r="477" spans="2:184">
      <c r="B477" s="26">
        <v>436000</v>
      </c>
      <c r="C477" s="6">
        <v>3</v>
      </c>
      <c r="D477" s="6">
        <v>2</v>
      </c>
      <c r="E477" s="6">
        <v>1150</v>
      </c>
      <c r="F477" s="6">
        <v>1193</v>
      </c>
      <c r="G477" s="27">
        <v>8</v>
      </c>
      <c r="I477" s="55">
        <v>838000</v>
      </c>
      <c r="J477" s="6">
        <v>4</v>
      </c>
      <c r="K477" s="6">
        <v>2</v>
      </c>
      <c r="L477" s="6">
        <v>3310</v>
      </c>
      <c r="M477" s="6">
        <v>42998</v>
      </c>
      <c r="N477" s="27">
        <v>9</v>
      </c>
      <c r="P477" s="26">
        <v>739000</v>
      </c>
      <c r="Q477" s="57">
        <v>4</v>
      </c>
      <c r="R477" s="6">
        <v>2</v>
      </c>
      <c r="S477" s="6">
        <v>2800</v>
      </c>
      <c r="T477" s="6">
        <v>246114</v>
      </c>
      <c r="U477" s="27">
        <v>9</v>
      </c>
      <c r="W477" s="38">
        <v>985000</v>
      </c>
      <c r="X477" s="34">
        <v>2</v>
      </c>
      <c r="Y477" s="59">
        <v>2</v>
      </c>
      <c r="Z477" s="34">
        <v>2720</v>
      </c>
      <c r="AA477" s="34">
        <v>26761</v>
      </c>
      <c r="AB477" s="39">
        <v>7</v>
      </c>
      <c r="AD477" s="38">
        <v>752888</v>
      </c>
      <c r="AE477" s="34">
        <v>3</v>
      </c>
      <c r="AF477" s="34">
        <v>2</v>
      </c>
      <c r="AG477" s="34">
        <v>2420</v>
      </c>
      <c r="AH477" s="34">
        <v>9000</v>
      </c>
      <c r="AI477" s="62">
        <v>9</v>
      </c>
      <c r="AK477" s="38">
        <v>408000</v>
      </c>
      <c r="AL477" s="34">
        <v>3</v>
      </c>
      <c r="AM477" s="34">
        <v>2</v>
      </c>
      <c r="AN477" s="59">
        <v>2800</v>
      </c>
      <c r="AO477" s="34">
        <v>35362</v>
      </c>
      <c r="AP477" s="39">
        <v>9</v>
      </c>
      <c r="AS477" s="38">
        <v>523000</v>
      </c>
      <c r="AT477" s="34">
        <v>4</v>
      </c>
      <c r="AU477" s="34">
        <v>2</v>
      </c>
      <c r="AV477" s="34">
        <v>3180</v>
      </c>
      <c r="AW477" s="59">
        <v>20870</v>
      </c>
      <c r="AX477" s="39">
        <v>8</v>
      </c>
      <c r="BN477" s="38">
        <v>564500</v>
      </c>
      <c r="BO477" s="34">
        <v>4</v>
      </c>
      <c r="BP477" s="59">
        <v>2</v>
      </c>
      <c r="BQ477" s="34">
        <v>3100</v>
      </c>
      <c r="BR477" s="34">
        <v>14568</v>
      </c>
      <c r="BS477" s="39">
        <v>8</v>
      </c>
      <c r="BU477" s="38">
        <v>564500</v>
      </c>
      <c r="BV477" s="34">
        <v>4</v>
      </c>
      <c r="BW477" s="59">
        <v>2</v>
      </c>
      <c r="BX477" s="34">
        <v>3100</v>
      </c>
      <c r="BY477" s="34">
        <v>14568</v>
      </c>
      <c r="BZ477" s="39">
        <v>8</v>
      </c>
      <c r="FJ477" s="100"/>
      <c r="FK477" s="89"/>
      <c r="FL477" s="89">
        <v>3310</v>
      </c>
      <c r="FM477" s="89">
        <v>838000</v>
      </c>
      <c r="FN477" s="145">
        <f t="shared" si="66"/>
        <v>1431.44</v>
      </c>
      <c r="FO477" s="145">
        <f t="shared" si="67"/>
        <v>2049020.4736000001</v>
      </c>
      <c r="FP477" s="89">
        <f t="shared" si="63"/>
        <v>382017.1</v>
      </c>
      <c r="FQ477" s="89">
        <f t="shared" si="64"/>
        <v>145937064692.40997</v>
      </c>
      <c r="FR477" s="89">
        <f t="shared" si="65"/>
        <v>546834557.62399995</v>
      </c>
      <c r="FS477" s="89"/>
      <c r="FT477" s="89"/>
      <c r="FU477" s="89"/>
      <c r="FV477" s="139"/>
      <c r="FW477" s="139"/>
      <c r="FX477" s="139"/>
      <c r="FY477" s="139"/>
      <c r="GA477" s="139"/>
      <c r="GB477" s="139"/>
    </row>
    <row r="478" spans="2:184">
      <c r="B478" s="26">
        <v>252000</v>
      </c>
      <c r="C478" s="6">
        <v>3</v>
      </c>
      <c r="D478" s="6">
        <v>2</v>
      </c>
      <c r="E478" s="6">
        <v>1670</v>
      </c>
      <c r="F478" s="6">
        <v>4020</v>
      </c>
      <c r="G478" s="27">
        <v>7</v>
      </c>
      <c r="I478" s="55">
        <v>838400</v>
      </c>
      <c r="J478" s="6">
        <v>4</v>
      </c>
      <c r="K478" s="6">
        <v>2</v>
      </c>
      <c r="L478" s="6">
        <v>2620</v>
      </c>
      <c r="M478" s="6">
        <v>9525</v>
      </c>
      <c r="N478" s="27">
        <v>9</v>
      </c>
      <c r="P478" s="26">
        <v>740000</v>
      </c>
      <c r="Q478" s="57">
        <v>4</v>
      </c>
      <c r="R478" s="6">
        <v>2</v>
      </c>
      <c r="S478" s="6">
        <v>3050</v>
      </c>
      <c r="T478" s="6">
        <v>8000</v>
      </c>
      <c r="U478" s="27">
        <v>9</v>
      </c>
      <c r="W478" s="38">
        <v>995000</v>
      </c>
      <c r="X478" s="46">
        <v>4</v>
      </c>
      <c r="Y478" s="60">
        <v>2</v>
      </c>
      <c r="Z478" s="46">
        <v>2340</v>
      </c>
      <c r="AA478" s="46">
        <v>13406</v>
      </c>
      <c r="AB478" s="39">
        <v>9</v>
      </c>
      <c r="AD478" s="38">
        <v>759950</v>
      </c>
      <c r="AE478" s="34">
        <v>3</v>
      </c>
      <c r="AF478" s="34">
        <v>2</v>
      </c>
      <c r="AG478" s="34">
        <v>3100</v>
      </c>
      <c r="AH478" s="34">
        <v>23790</v>
      </c>
      <c r="AI478" s="62">
        <v>9</v>
      </c>
      <c r="AK478" s="38">
        <v>739000</v>
      </c>
      <c r="AL478" s="34">
        <v>4</v>
      </c>
      <c r="AM478" s="34">
        <v>2</v>
      </c>
      <c r="AN478" s="59">
        <v>2800</v>
      </c>
      <c r="AO478" s="34">
        <v>246114</v>
      </c>
      <c r="AP478" s="39">
        <v>9</v>
      </c>
      <c r="AS478" s="38">
        <v>530000</v>
      </c>
      <c r="AT478" s="34">
        <v>3</v>
      </c>
      <c r="AU478" s="34">
        <v>2</v>
      </c>
      <c r="AV478" s="34">
        <v>3150</v>
      </c>
      <c r="AW478" s="59">
        <v>21893</v>
      </c>
      <c r="AX478" s="39">
        <v>9</v>
      </c>
      <c r="BN478" s="38">
        <v>565000</v>
      </c>
      <c r="BO478" s="34">
        <v>3</v>
      </c>
      <c r="BP478" s="59">
        <v>2</v>
      </c>
      <c r="BQ478" s="34">
        <v>2030</v>
      </c>
      <c r="BR478" s="34">
        <v>217805</v>
      </c>
      <c r="BS478" s="39">
        <v>9</v>
      </c>
      <c r="BU478" s="38">
        <v>565000</v>
      </c>
      <c r="BV478" s="34">
        <v>3</v>
      </c>
      <c r="BW478" s="59">
        <v>2</v>
      </c>
      <c r="BX478" s="34">
        <v>2030</v>
      </c>
      <c r="BY478" s="34">
        <v>217805</v>
      </c>
      <c r="BZ478" s="39">
        <v>9</v>
      </c>
      <c r="FJ478" s="100"/>
      <c r="FK478" s="89"/>
      <c r="FL478" s="89">
        <v>2620</v>
      </c>
      <c r="FM478" s="89">
        <v>838400</v>
      </c>
      <c r="FN478" s="145">
        <f t="shared" si="66"/>
        <v>741.44</v>
      </c>
      <c r="FO478" s="145">
        <f t="shared" si="67"/>
        <v>549733.27360000007</v>
      </c>
      <c r="FP478" s="89">
        <f t="shared" si="63"/>
        <v>382417.1</v>
      </c>
      <c r="FQ478" s="89">
        <f t="shared" si="64"/>
        <v>146242838372.40997</v>
      </c>
      <c r="FR478" s="89">
        <f t="shared" si="65"/>
        <v>283539334.62400001</v>
      </c>
      <c r="FS478" s="89"/>
      <c r="FT478" s="89"/>
      <c r="FU478" s="89"/>
      <c r="FV478" s="139"/>
      <c r="FW478" s="139"/>
      <c r="FX478" s="139"/>
      <c r="FY478" s="139"/>
      <c r="GA478" s="139"/>
      <c r="GB478" s="139"/>
    </row>
    <row r="479" spans="2:184">
      <c r="B479" s="26">
        <v>610000</v>
      </c>
      <c r="C479" s="6">
        <v>4</v>
      </c>
      <c r="D479" s="6">
        <v>3</v>
      </c>
      <c r="E479" s="6">
        <v>2910</v>
      </c>
      <c r="F479" s="6">
        <v>5260</v>
      </c>
      <c r="G479" s="27">
        <v>9</v>
      </c>
      <c r="I479" s="55">
        <v>840000</v>
      </c>
      <c r="J479" s="6">
        <v>3</v>
      </c>
      <c r="K479" s="6">
        <v>2</v>
      </c>
      <c r="L479" s="6">
        <v>2060</v>
      </c>
      <c r="M479" s="6">
        <v>9715</v>
      </c>
      <c r="N479" s="27">
        <v>8</v>
      </c>
      <c r="P479" s="26">
        <v>749950</v>
      </c>
      <c r="Q479" s="57">
        <v>4</v>
      </c>
      <c r="R479" s="6">
        <v>2</v>
      </c>
      <c r="S479" s="6">
        <v>2370</v>
      </c>
      <c r="T479" s="6">
        <v>2971</v>
      </c>
      <c r="U479" s="27">
        <v>9</v>
      </c>
      <c r="W479" s="38">
        <v>248000</v>
      </c>
      <c r="X479" s="34">
        <v>4</v>
      </c>
      <c r="Y479" s="59">
        <v>3</v>
      </c>
      <c r="Z479" s="34">
        <v>1850</v>
      </c>
      <c r="AA479" s="34">
        <v>6519</v>
      </c>
      <c r="AB479" s="39">
        <v>7</v>
      </c>
      <c r="AD479" s="38">
        <v>765000</v>
      </c>
      <c r="AE479" s="34">
        <v>3</v>
      </c>
      <c r="AF479" s="34">
        <v>3</v>
      </c>
      <c r="AG479" s="34">
        <v>3190</v>
      </c>
      <c r="AH479" s="34">
        <v>5283</v>
      </c>
      <c r="AI479" s="62">
        <v>9</v>
      </c>
      <c r="AK479" s="38">
        <v>540000</v>
      </c>
      <c r="AL479" s="34">
        <v>4</v>
      </c>
      <c r="AM479" s="34">
        <v>2</v>
      </c>
      <c r="AN479" s="59">
        <v>2850</v>
      </c>
      <c r="AO479" s="34">
        <v>7453</v>
      </c>
      <c r="AP479" s="39">
        <v>9</v>
      </c>
      <c r="AS479" s="38">
        <v>360000</v>
      </c>
      <c r="AT479" s="34">
        <v>3</v>
      </c>
      <c r="AU479" s="34">
        <v>1</v>
      </c>
      <c r="AV479" s="34">
        <v>1800</v>
      </c>
      <c r="AW479" s="59">
        <v>22000</v>
      </c>
      <c r="AX479" s="39">
        <v>8</v>
      </c>
      <c r="BN479" s="38">
        <v>570000</v>
      </c>
      <c r="BO479" s="34">
        <v>4</v>
      </c>
      <c r="BP479" s="59">
        <v>2</v>
      </c>
      <c r="BQ479" s="34">
        <v>3420</v>
      </c>
      <c r="BR479" s="34">
        <v>115434</v>
      </c>
      <c r="BS479" s="39">
        <v>9</v>
      </c>
      <c r="BU479" s="38">
        <v>570000</v>
      </c>
      <c r="BV479" s="34">
        <v>4</v>
      </c>
      <c r="BW479" s="59">
        <v>2</v>
      </c>
      <c r="BX479" s="34">
        <v>3420</v>
      </c>
      <c r="BY479" s="34">
        <v>115434</v>
      </c>
      <c r="BZ479" s="39">
        <v>9</v>
      </c>
      <c r="FJ479" s="100"/>
      <c r="FK479" s="89"/>
      <c r="FL479" s="89">
        <v>2060</v>
      </c>
      <c r="FM479" s="89">
        <v>840000</v>
      </c>
      <c r="FN479" s="145">
        <f t="shared" si="66"/>
        <v>181.44000000000005</v>
      </c>
      <c r="FO479" s="145">
        <f t="shared" si="67"/>
        <v>32920.473600000019</v>
      </c>
      <c r="FP479" s="89">
        <f t="shared" si="63"/>
        <v>384017.1</v>
      </c>
      <c r="FQ479" s="89">
        <f t="shared" si="64"/>
        <v>147469133092.40997</v>
      </c>
      <c r="FR479" s="89">
        <f t="shared" si="65"/>
        <v>69676062.624000013</v>
      </c>
      <c r="FS479" s="89"/>
      <c r="FT479" s="89"/>
      <c r="FU479" s="89"/>
      <c r="FV479" s="139"/>
      <c r="FW479" s="139"/>
      <c r="FX479" s="139"/>
      <c r="FY479" s="139"/>
      <c r="GA479" s="139"/>
      <c r="GB479" s="139"/>
    </row>
    <row r="480" spans="2:184">
      <c r="B480" s="26">
        <v>278000</v>
      </c>
      <c r="C480" s="6">
        <v>2</v>
      </c>
      <c r="D480" s="6">
        <v>2</v>
      </c>
      <c r="E480" s="6">
        <v>1610</v>
      </c>
      <c r="F480" s="6">
        <v>1968</v>
      </c>
      <c r="G480" s="27">
        <v>7</v>
      </c>
      <c r="I480" s="55">
        <v>840000</v>
      </c>
      <c r="J480" s="6">
        <v>4</v>
      </c>
      <c r="K480" s="6">
        <v>3</v>
      </c>
      <c r="L480" s="6">
        <v>3840</v>
      </c>
      <c r="M480" s="6">
        <v>85728</v>
      </c>
      <c r="N480" s="27">
        <v>10</v>
      </c>
      <c r="P480" s="26">
        <v>765000</v>
      </c>
      <c r="Q480" s="57">
        <v>4</v>
      </c>
      <c r="R480" s="6">
        <v>2</v>
      </c>
      <c r="S480" s="6">
        <v>2660</v>
      </c>
      <c r="T480" s="6">
        <v>4500</v>
      </c>
      <c r="U480" s="27">
        <v>8</v>
      </c>
      <c r="W480" s="38">
        <v>359000</v>
      </c>
      <c r="X480" s="34">
        <v>3</v>
      </c>
      <c r="Y480" s="59">
        <v>3</v>
      </c>
      <c r="Z480" s="34">
        <v>1320</v>
      </c>
      <c r="AA480" s="34">
        <v>1071</v>
      </c>
      <c r="AB480" s="39">
        <v>7</v>
      </c>
      <c r="AD480" s="38">
        <v>766000</v>
      </c>
      <c r="AE480" s="34">
        <v>3</v>
      </c>
      <c r="AF480" s="34">
        <v>2</v>
      </c>
      <c r="AG480" s="34">
        <v>2270</v>
      </c>
      <c r="AH480" s="34">
        <v>9822</v>
      </c>
      <c r="AI480" s="62">
        <v>9</v>
      </c>
      <c r="AK480" s="38">
        <v>910000</v>
      </c>
      <c r="AL480" s="34">
        <v>4</v>
      </c>
      <c r="AM480" s="34">
        <v>1</v>
      </c>
      <c r="AN480" s="59">
        <v>2890</v>
      </c>
      <c r="AO480" s="34">
        <v>9000</v>
      </c>
      <c r="AP480" s="39">
        <v>8</v>
      </c>
      <c r="AS480" s="38">
        <v>419000</v>
      </c>
      <c r="AT480" s="34">
        <v>4</v>
      </c>
      <c r="AU480" s="34">
        <v>1</v>
      </c>
      <c r="AV480" s="34">
        <v>2150</v>
      </c>
      <c r="AW480" s="59">
        <v>23568</v>
      </c>
      <c r="AX480" s="39">
        <v>7</v>
      </c>
      <c r="BN480" s="38">
        <v>572000</v>
      </c>
      <c r="BO480" s="34">
        <v>3</v>
      </c>
      <c r="BP480" s="59">
        <v>2</v>
      </c>
      <c r="BQ480" s="34">
        <v>1830</v>
      </c>
      <c r="BR480" s="34">
        <v>7897</v>
      </c>
      <c r="BS480" s="39">
        <v>8</v>
      </c>
      <c r="BU480" s="38">
        <v>572000</v>
      </c>
      <c r="BV480" s="34">
        <v>3</v>
      </c>
      <c r="BW480" s="59">
        <v>2</v>
      </c>
      <c r="BX480" s="34">
        <v>1830</v>
      </c>
      <c r="BY480" s="34">
        <v>7897</v>
      </c>
      <c r="BZ480" s="39">
        <v>8</v>
      </c>
      <c r="FJ480" s="100"/>
      <c r="FK480" s="89"/>
      <c r="FL480" s="89">
        <v>3840</v>
      </c>
      <c r="FM480" s="89">
        <v>840000</v>
      </c>
      <c r="FN480" s="145">
        <f t="shared" si="66"/>
        <v>1961.44</v>
      </c>
      <c r="FO480" s="145">
        <f t="shared" si="67"/>
        <v>3847246.8736</v>
      </c>
      <c r="FP480" s="89">
        <f t="shared" si="63"/>
        <v>384017.1</v>
      </c>
      <c r="FQ480" s="89">
        <f t="shared" si="64"/>
        <v>147469133092.40997</v>
      </c>
      <c r="FR480" s="89">
        <f t="shared" si="65"/>
        <v>753226500.62399995</v>
      </c>
      <c r="FS480" s="89"/>
      <c r="FT480" s="89"/>
      <c r="FU480" s="89"/>
      <c r="FV480" s="139"/>
      <c r="FW480" s="139"/>
      <c r="FX480" s="139"/>
      <c r="FY480" s="139"/>
      <c r="GA480" s="139"/>
      <c r="GB480" s="139"/>
    </row>
    <row r="481" spans="2:184">
      <c r="B481" s="26">
        <v>289950</v>
      </c>
      <c r="C481" s="6">
        <v>3</v>
      </c>
      <c r="D481" s="6">
        <v>2</v>
      </c>
      <c r="E481" s="6">
        <v>2099</v>
      </c>
      <c r="F481" s="6">
        <v>4275</v>
      </c>
      <c r="G481" s="27">
        <v>7</v>
      </c>
      <c r="I481" s="55">
        <v>850000</v>
      </c>
      <c r="J481" s="6">
        <v>3</v>
      </c>
      <c r="K481" s="6">
        <v>3</v>
      </c>
      <c r="L481" s="6">
        <v>3070</v>
      </c>
      <c r="M481" s="6">
        <v>7050</v>
      </c>
      <c r="N481" s="27">
        <v>8</v>
      </c>
      <c r="P481" s="26">
        <v>772000</v>
      </c>
      <c r="Q481" s="57">
        <v>4</v>
      </c>
      <c r="R481" s="6">
        <v>2</v>
      </c>
      <c r="S481" s="6">
        <v>2110</v>
      </c>
      <c r="T481" s="6">
        <v>3750</v>
      </c>
      <c r="U481" s="27">
        <v>8</v>
      </c>
      <c r="W481" s="38">
        <v>400000</v>
      </c>
      <c r="X481" s="34">
        <v>3</v>
      </c>
      <c r="Y481" s="59">
        <v>3</v>
      </c>
      <c r="Z481" s="34">
        <v>2090</v>
      </c>
      <c r="AA481" s="34">
        <v>7634</v>
      </c>
      <c r="AB481" s="39">
        <v>8</v>
      </c>
      <c r="AD481" s="38">
        <v>780000</v>
      </c>
      <c r="AE481" s="34">
        <v>4</v>
      </c>
      <c r="AF481" s="34">
        <v>2</v>
      </c>
      <c r="AG481" s="34">
        <v>3420</v>
      </c>
      <c r="AH481" s="34">
        <v>6787</v>
      </c>
      <c r="AI481" s="62">
        <v>9</v>
      </c>
      <c r="AK481" s="38">
        <v>570000</v>
      </c>
      <c r="AL481" s="34">
        <v>3</v>
      </c>
      <c r="AM481" s="34">
        <v>1</v>
      </c>
      <c r="AN481" s="59">
        <v>2910</v>
      </c>
      <c r="AO481" s="34">
        <v>37461</v>
      </c>
      <c r="AP481" s="39">
        <v>7</v>
      </c>
      <c r="AS481" s="38">
        <v>657044</v>
      </c>
      <c r="AT481" s="34">
        <v>3</v>
      </c>
      <c r="AU481" s="34">
        <v>3</v>
      </c>
      <c r="AV481" s="34">
        <v>3420</v>
      </c>
      <c r="AW481" s="59">
        <v>23786</v>
      </c>
      <c r="AX481" s="39">
        <v>9</v>
      </c>
      <c r="BN481" s="38">
        <v>575000</v>
      </c>
      <c r="BO481" s="34">
        <v>3</v>
      </c>
      <c r="BP481" s="59">
        <v>2</v>
      </c>
      <c r="BQ481" s="34">
        <v>3800</v>
      </c>
      <c r="BR481" s="34">
        <v>33825</v>
      </c>
      <c r="BS481" s="39">
        <v>10</v>
      </c>
      <c r="BU481" s="38">
        <v>575000</v>
      </c>
      <c r="BV481" s="34">
        <v>3</v>
      </c>
      <c r="BW481" s="59">
        <v>2</v>
      </c>
      <c r="BX481" s="34">
        <v>3800</v>
      </c>
      <c r="BY481" s="34">
        <v>33825</v>
      </c>
      <c r="BZ481" s="39">
        <v>10</v>
      </c>
      <c r="FJ481" s="100"/>
      <c r="FK481" s="89"/>
      <c r="FL481" s="89">
        <v>3070</v>
      </c>
      <c r="FM481" s="89">
        <v>850000</v>
      </c>
      <c r="FN481" s="145">
        <f t="shared" si="66"/>
        <v>1191.44</v>
      </c>
      <c r="FO481" s="145">
        <f t="shared" si="67"/>
        <v>1419529.2736000002</v>
      </c>
      <c r="FP481" s="89">
        <f t="shared" si="63"/>
        <v>394017.1</v>
      </c>
      <c r="FQ481" s="89">
        <f t="shared" si="64"/>
        <v>155249475092.40997</v>
      </c>
      <c r="FR481" s="89">
        <f t="shared" si="65"/>
        <v>469447733.62400001</v>
      </c>
      <c r="FS481" s="89"/>
      <c r="FT481" s="89"/>
      <c r="FU481" s="89"/>
      <c r="FV481" s="139"/>
      <c r="FW481" s="139"/>
      <c r="FX481" s="139"/>
      <c r="FY481" s="139"/>
      <c r="GA481" s="139"/>
      <c r="GB481" s="139"/>
    </row>
    <row r="482" spans="2:184">
      <c r="B482" s="26">
        <v>306000</v>
      </c>
      <c r="C482" s="6">
        <v>2</v>
      </c>
      <c r="D482" s="6">
        <v>1</v>
      </c>
      <c r="E482" s="6">
        <v>1090</v>
      </c>
      <c r="F482" s="6">
        <v>1183</v>
      </c>
      <c r="G482" s="27">
        <v>8</v>
      </c>
      <c r="I482" s="55">
        <v>850000</v>
      </c>
      <c r="J482" s="6">
        <v>4</v>
      </c>
      <c r="K482" s="6">
        <v>2</v>
      </c>
      <c r="L482" s="6">
        <v>5440</v>
      </c>
      <c r="M482" s="6">
        <v>239580</v>
      </c>
      <c r="N482" s="27">
        <v>9</v>
      </c>
      <c r="P482" s="26">
        <v>780000</v>
      </c>
      <c r="Q482" s="57">
        <v>4</v>
      </c>
      <c r="R482" s="6">
        <v>2</v>
      </c>
      <c r="S482" s="6">
        <v>3420</v>
      </c>
      <c r="T482" s="6">
        <v>6787</v>
      </c>
      <c r="U482" s="27">
        <v>9</v>
      </c>
      <c r="W482" s="38">
        <v>429900</v>
      </c>
      <c r="X482" s="34">
        <v>4</v>
      </c>
      <c r="Y482" s="59">
        <v>3</v>
      </c>
      <c r="Z482" s="34">
        <v>3760</v>
      </c>
      <c r="AA482" s="34">
        <v>4675</v>
      </c>
      <c r="AB482" s="39">
        <v>8</v>
      </c>
      <c r="AD482" s="38">
        <v>809000</v>
      </c>
      <c r="AE482" s="34">
        <v>3</v>
      </c>
      <c r="AF482" s="34">
        <v>2</v>
      </c>
      <c r="AG482" s="34">
        <v>2590</v>
      </c>
      <c r="AH482" s="34">
        <v>7720</v>
      </c>
      <c r="AI482" s="62">
        <v>9</v>
      </c>
      <c r="AK482" s="38">
        <v>610000</v>
      </c>
      <c r="AL482" s="34">
        <v>4</v>
      </c>
      <c r="AM482" s="34">
        <v>3</v>
      </c>
      <c r="AN482" s="59">
        <v>2910</v>
      </c>
      <c r="AO482" s="34">
        <v>5260</v>
      </c>
      <c r="AP482" s="39">
        <v>9</v>
      </c>
      <c r="AS482" s="38">
        <v>759950</v>
      </c>
      <c r="AT482" s="34">
        <v>3</v>
      </c>
      <c r="AU482" s="34">
        <v>2</v>
      </c>
      <c r="AV482" s="34">
        <v>3100</v>
      </c>
      <c r="AW482" s="59">
        <v>23790</v>
      </c>
      <c r="AX482" s="39">
        <v>9</v>
      </c>
      <c r="BN482" s="38">
        <v>580000</v>
      </c>
      <c r="BO482" s="34">
        <v>3</v>
      </c>
      <c r="BP482" s="59">
        <v>2</v>
      </c>
      <c r="BQ482" s="34">
        <v>1640</v>
      </c>
      <c r="BR482" s="34">
        <v>8625</v>
      </c>
      <c r="BS482" s="39">
        <v>8</v>
      </c>
      <c r="BU482" s="38">
        <v>580000</v>
      </c>
      <c r="BV482" s="34">
        <v>3</v>
      </c>
      <c r="BW482" s="59">
        <v>2</v>
      </c>
      <c r="BX482" s="34">
        <v>1640</v>
      </c>
      <c r="BY482" s="34">
        <v>8625</v>
      </c>
      <c r="BZ482" s="39">
        <v>8</v>
      </c>
      <c r="FJ482" s="100"/>
      <c r="FK482" s="89"/>
      <c r="FL482" s="89">
        <v>5440</v>
      </c>
      <c r="FM482" s="89">
        <v>850000</v>
      </c>
      <c r="FN482" s="145">
        <f t="shared" si="66"/>
        <v>3561.44</v>
      </c>
      <c r="FO482" s="145">
        <f t="shared" si="67"/>
        <v>12683854.873600001</v>
      </c>
      <c r="FP482" s="89">
        <f t="shared" si="63"/>
        <v>394017.1</v>
      </c>
      <c r="FQ482" s="89">
        <f t="shared" si="64"/>
        <v>155249475092.40997</v>
      </c>
      <c r="FR482" s="89">
        <f t="shared" si="65"/>
        <v>1403268260.6239998</v>
      </c>
      <c r="FS482" s="89"/>
      <c r="FT482" s="89"/>
      <c r="FU482" s="89"/>
      <c r="FV482" s="139"/>
      <c r="FW482" s="139"/>
      <c r="FX482" s="139"/>
      <c r="FY482" s="139"/>
      <c r="GA482" s="139"/>
      <c r="GB482" s="139"/>
    </row>
    <row r="483" spans="2:184">
      <c r="B483" s="26">
        <v>310000</v>
      </c>
      <c r="C483" s="6">
        <v>3</v>
      </c>
      <c r="D483" s="6">
        <v>2</v>
      </c>
      <c r="E483" s="6">
        <v>1760</v>
      </c>
      <c r="F483" s="6">
        <v>10137</v>
      </c>
      <c r="G483" s="27">
        <v>8</v>
      </c>
      <c r="I483" s="55">
        <v>851000</v>
      </c>
      <c r="J483" s="6">
        <v>3</v>
      </c>
      <c r="K483" s="6">
        <v>2</v>
      </c>
      <c r="L483" s="6">
        <v>2660</v>
      </c>
      <c r="M483" s="6">
        <v>10350</v>
      </c>
      <c r="N483" s="27">
        <v>8</v>
      </c>
      <c r="P483" s="26">
        <v>799000</v>
      </c>
      <c r="Q483" s="57">
        <v>4</v>
      </c>
      <c r="R483" s="6">
        <v>1</v>
      </c>
      <c r="S483" s="6">
        <v>1810</v>
      </c>
      <c r="T483" s="6">
        <v>6583</v>
      </c>
      <c r="U483" s="27">
        <v>7</v>
      </c>
      <c r="W483" s="38">
        <v>450000</v>
      </c>
      <c r="X483" s="34">
        <v>4</v>
      </c>
      <c r="Y483" s="59">
        <v>3</v>
      </c>
      <c r="Z483" s="34">
        <v>2200</v>
      </c>
      <c r="AA483" s="34">
        <v>4466</v>
      </c>
      <c r="AB483" s="39">
        <v>7</v>
      </c>
      <c r="AD483" s="38">
        <v>819000</v>
      </c>
      <c r="AE483" s="34">
        <v>3</v>
      </c>
      <c r="AF483" s="34">
        <v>2</v>
      </c>
      <c r="AG483" s="34">
        <v>3176</v>
      </c>
      <c r="AH483" s="34">
        <v>13391</v>
      </c>
      <c r="AI483" s="62">
        <v>9</v>
      </c>
      <c r="AK483" s="38">
        <v>620000</v>
      </c>
      <c r="AL483" s="34">
        <v>2</v>
      </c>
      <c r="AM483" s="34">
        <v>2</v>
      </c>
      <c r="AN483" s="59">
        <v>2910</v>
      </c>
      <c r="AO483" s="34">
        <v>6110</v>
      </c>
      <c r="AP483" s="39">
        <v>9</v>
      </c>
      <c r="AS483" s="38">
        <v>985000</v>
      </c>
      <c r="AT483" s="34">
        <v>2</v>
      </c>
      <c r="AU483" s="34">
        <v>2</v>
      </c>
      <c r="AV483" s="34">
        <v>2720</v>
      </c>
      <c r="AW483" s="59">
        <v>26761</v>
      </c>
      <c r="AX483" s="39">
        <v>7</v>
      </c>
      <c r="BN483" s="38">
        <v>580000</v>
      </c>
      <c r="BO483" s="34">
        <v>4</v>
      </c>
      <c r="BP483" s="59">
        <v>2</v>
      </c>
      <c r="BQ483" s="34">
        <v>3250</v>
      </c>
      <c r="BR483" s="34">
        <v>5000</v>
      </c>
      <c r="BS483" s="39">
        <v>8</v>
      </c>
      <c r="BU483" s="38">
        <v>580000</v>
      </c>
      <c r="BV483" s="34">
        <v>4</v>
      </c>
      <c r="BW483" s="59">
        <v>2</v>
      </c>
      <c r="BX483" s="34">
        <v>3250</v>
      </c>
      <c r="BY483" s="34">
        <v>5000</v>
      </c>
      <c r="BZ483" s="39">
        <v>8</v>
      </c>
      <c r="FJ483" s="100"/>
      <c r="FK483" s="89"/>
      <c r="FL483" s="89">
        <v>2660</v>
      </c>
      <c r="FM483" s="89">
        <v>851000</v>
      </c>
      <c r="FN483" s="145">
        <f t="shared" si="66"/>
        <v>781.44</v>
      </c>
      <c r="FO483" s="145">
        <f t="shared" si="67"/>
        <v>610648.47360000014</v>
      </c>
      <c r="FP483" s="89">
        <f t="shared" si="63"/>
        <v>395017.1</v>
      </c>
      <c r="FQ483" s="89">
        <f t="shared" si="64"/>
        <v>156038509292.40997</v>
      </c>
      <c r="FR483" s="89">
        <f t="shared" si="65"/>
        <v>308682162.62400001</v>
      </c>
      <c r="FS483" s="89"/>
      <c r="FT483" s="89"/>
      <c r="FU483" s="89"/>
      <c r="FV483" s="139"/>
      <c r="FW483" s="139"/>
      <c r="FX483" s="139"/>
      <c r="FY483" s="139"/>
      <c r="GA483" s="139"/>
      <c r="GB483" s="139"/>
    </row>
    <row r="484" spans="2:184">
      <c r="B484" s="26">
        <v>830000</v>
      </c>
      <c r="C484" s="6">
        <v>4</v>
      </c>
      <c r="D484" s="6">
        <v>2</v>
      </c>
      <c r="E484" s="6">
        <v>3400</v>
      </c>
      <c r="F484" s="6">
        <v>9692</v>
      </c>
      <c r="G484" s="27">
        <v>9</v>
      </c>
      <c r="I484" s="55">
        <v>855000</v>
      </c>
      <c r="J484" s="6">
        <v>4</v>
      </c>
      <c r="K484" s="6">
        <v>2</v>
      </c>
      <c r="L484" s="6">
        <v>2480</v>
      </c>
      <c r="M484" s="6">
        <v>36974</v>
      </c>
      <c r="N484" s="27">
        <v>9</v>
      </c>
      <c r="P484" s="26">
        <v>800000</v>
      </c>
      <c r="Q484" s="57">
        <v>4</v>
      </c>
      <c r="R484" s="6">
        <v>2</v>
      </c>
      <c r="S484" s="6">
        <v>2450</v>
      </c>
      <c r="T484" s="6">
        <v>4400</v>
      </c>
      <c r="U484" s="27">
        <v>7</v>
      </c>
      <c r="W484" s="38">
        <v>518500</v>
      </c>
      <c r="X484" s="34">
        <v>4</v>
      </c>
      <c r="Y484" s="59">
        <v>3</v>
      </c>
      <c r="Z484" s="34">
        <v>2120</v>
      </c>
      <c r="AA484" s="34">
        <v>5520</v>
      </c>
      <c r="AB484" s="39">
        <v>8</v>
      </c>
      <c r="AD484" s="38">
        <v>830000</v>
      </c>
      <c r="AE484" s="34">
        <v>4</v>
      </c>
      <c r="AF484" s="34">
        <v>2</v>
      </c>
      <c r="AG484" s="34">
        <v>3400</v>
      </c>
      <c r="AH484" s="34">
        <v>9692</v>
      </c>
      <c r="AI484" s="62">
        <v>9</v>
      </c>
      <c r="AK484" s="38">
        <v>640000</v>
      </c>
      <c r="AL484" s="34">
        <v>4</v>
      </c>
      <c r="AM484" s="34">
        <v>2</v>
      </c>
      <c r="AN484" s="59">
        <v>2970</v>
      </c>
      <c r="AO484" s="34">
        <v>34981</v>
      </c>
      <c r="AP484" s="39">
        <v>9</v>
      </c>
      <c r="AS484" s="38">
        <v>195000</v>
      </c>
      <c r="AT484" s="34">
        <v>3</v>
      </c>
      <c r="AU484" s="34">
        <v>1</v>
      </c>
      <c r="AV484" s="34">
        <v>1770</v>
      </c>
      <c r="AW484" s="59">
        <v>29004</v>
      </c>
      <c r="AX484" s="39">
        <v>8</v>
      </c>
      <c r="BN484" s="38">
        <v>585000</v>
      </c>
      <c r="BO484" s="34">
        <v>3</v>
      </c>
      <c r="BP484" s="59">
        <v>2</v>
      </c>
      <c r="BQ484" s="34">
        <v>2330</v>
      </c>
      <c r="BR484" s="34">
        <v>33750</v>
      </c>
      <c r="BS484" s="39">
        <v>9</v>
      </c>
      <c r="BU484" s="38">
        <v>585000</v>
      </c>
      <c r="BV484" s="34">
        <v>3</v>
      </c>
      <c r="BW484" s="59">
        <v>2</v>
      </c>
      <c r="BX484" s="34">
        <v>2330</v>
      </c>
      <c r="BY484" s="34">
        <v>33750</v>
      </c>
      <c r="BZ484" s="39">
        <v>9</v>
      </c>
      <c r="FJ484" s="100"/>
      <c r="FK484" s="89"/>
      <c r="FL484" s="89">
        <v>2480</v>
      </c>
      <c r="FM484" s="89">
        <v>855000</v>
      </c>
      <c r="FN484" s="145">
        <f t="shared" si="66"/>
        <v>601.44000000000005</v>
      </c>
      <c r="FO484" s="145">
        <f t="shared" si="67"/>
        <v>361730.07360000006</v>
      </c>
      <c r="FP484" s="89">
        <f t="shared" si="63"/>
        <v>399017.1</v>
      </c>
      <c r="FQ484" s="89">
        <f t="shared" si="64"/>
        <v>159214646092.40997</v>
      </c>
      <c r="FR484" s="89">
        <f t="shared" si="65"/>
        <v>239984844.62400001</v>
      </c>
      <c r="FS484" s="89"/>
      <c r="FT484" s="89"/>
      <c r="FU484" s="89"/>
      <c r="FV484" s="139"/>
      <c r="FW484" s="139"/>
      <c r="FX484" s="139"/>
      <c r="FY484" s="139"/>
      <c r="GA484" s="139"/>
      <c r="GB484" s="139"/>
    </row>
    <row r="485" spans="2:184">
      <c r="B485" s="26">
        <v>657044</v>
      </c>
      <c r="C485" s="6">
        <v>3</v>
      </c>
      <c r="D485" s="6">
        <v>3</v>
      </c>
      <c r="E485" s="6">
        <v>3420</v>
      </c>
      <c r="F485" s="6">
        <v>23786</v>
      </c>
      <c r="G485" s="27">
        <v>9</v>
      </c>
      <c r="I485" s="55">
        <v>884744</v>
      </c>
      <c r="J485" s="6">
        <v>4</v>
      </c>
      <c r="K485" s="6">
        <v>3</v>
      </c>
      <c r="L485" s="6">
        <v>4210</v>
      </c>
      <c r="M485" s="6">
        <v>9414</v>
      </c>
      <c r="N485" s="27">
        <v>9</v>
      </c>
      <c r="P485" s="26">
        <v>806000</v>
      </c>
      <c r="Q485" s="57">
        <v>4</v>
      </c>
      <c r="R485" s="6">
        <v>2</v>
      </c>
      <c r="S485" s="6">
        <v>2500</v>
      </c>
      <c r="T485" s="6">
        <v>206474</v>
      </c>
      <c r="U485" s="27">
        <v>10</v>
      </c>
      <c r="W485" s="38">
        <v>530000</v>
      </c>
      <c r="X485" s="34">
        <v>4</v>
      </c>
      <c r="Y485" s="59">
        <v>3</v>
      </c>
      <c r="Z485" s="34">
        <v>2240</v>
      </c>
      <c r="AA485" s="34">
        <v>5580</v>
      </c>
      <c r="AB485" s="39">
        <v>7</v>
      </c>
      <c r="AD485" s="38">
        <v>838000</v>
      </c>
      <c r="AE485" s="34">
        <v>4</v>
      </c>
      <c r="AF485" s="34">
        <v>2</v>
      </c>
      <c r="AG485" s="34">
        <v>3310</v>
      </c>
      <c r="AH485" s="34">
        <v>42998</v>
      </c>
      <c r="AI485" s="62">
        <v>9</v>
      </c>
      <c r="AK485" s="38">
        <v>912000</v>
      </c>
      <c r="AL485" s="46">
        <v>3</v>
      </c>
      <c r="AM485" s="46">
        <v>2</v>
      </c>
      <c r="AN485" s="60">
        <v>2979</v>
      </c>
      <c r="AO485" s="46">
        <v>17313</v>
      </c>
      <c r="AP485" s="39">
        <v>10</v>
      </c>
      <c r="AS485" s="38">
        <v>261000</v>
      </c>
      <c r="AT485" s="34">
        <v>3</v>
      </c>
      <c r="AU485" s="34">
        <v>1</v>
      </c>
      <c r="AV485" s="34">
        <v>1810</v>
      </c>
      <c r="AW485" s="59">
        <v>29308</v>
      </c>
      <c r="AX485" s="39">
        <v>7</v>
      </c>
      <c r="BN485" s="38">
        <v>590000</v>
      </c>
      <c r="BO485" s="34">
        <v>3</v>
      </c>
      <c r="BP485" s="59">
        <v>2</v>
      </c>
      <c r="BQ485" s="34">
        <v>2490</v>
      </c>
      <c r="BR485" s="34">
        <v>8800</v>
      </c>
      <c r="BS485" s="39">
        <v>8</v>
      </c>
      <c r="BU485" s="38">
        <v>590000</v>
      </c>
      <c r="BV485" s="34">
        <v>3</v>
      </c>
      <c r="BW485" s="59">
        <v>2</v>
      </c>
      <c r="BX485" s="34">
        <v>2490</v>
      </c>
      <c r="BY485" s="34">
        <v>8800</v>
      </c>
      <c r="BZ485" s="39">
        <v>8</v>
      </c>
      <c r="FJ485" s="100"/>
      <c r="FK485" s="89"/>
      <c r="FL485" s="89">
        <v>4210</v>
      </c>
      <c r="FM485" s="89">
        <v>884744</v>
      </c>
      <c r="FN485" s="145">
        <f t="shared" si="66"/>
        <v>2331.44</v>
      </c>
      <c r="FO485" s="145">
        <f t="shared" si="67"/>
        <v>5435612.4736000001</v>
      </c>
      <c r="FP485" s="89">
        <f t="shared" si="63"/>
        <v>428761.1</v>
      </c>
      <c r="FQ485" s="89">
        <f t="shared" si="64"/>
        <v>183836080873.20999</v>
      </c>
      <c r="FR485" s="89">
        <f t="shared" si="65"/>
        <v>999630778.98399997</v>
      </c>
      <c r="FS485" s="89"/>
      <c r="FT485" s="89"/>
      <c r="FU485" s="89"/>
      <c r="FV485" s="139"/>
      <c r="FW485" s="139"/>
      <c r="FX485" s="139"/>
      <c r="FY485" s="139"/>
      <c r="GA485" s="139"/>
      <c r="GB485" s="139"/>
    </row>
    <row r="486" spans="2:184">
      <c r="B486" s="26">
        <v>415000</v>
      </c>
      <c r="C486" s="6">
        <v>3</v>
      </c>
      <c r="D486" s="6">
        <v>2</v>
      </c>
      <c r="E486" s="6">
        <v>1620</v>
      </c>
      <c r="F486" s="6">
        <v>998</v>
      </c>
      <c r="G486" s="27">
        <v>8</v>
      </c>
      <c r="I486" s="55">
        <v>885000</v>
      </c>
      <c r="J486" s="6">
        <v>4</v>
      </c>
      <c r="K486" s="6">
        <v>2</v>
      </c>
      <c r="L486" s="6">
        <v>4090</v>
      </c>
      <c r="M486" s="6">
        <v>11225</v>
      </c>
      <c r="N486" s="27">
        <v>10</v>
      </c>
      <c r="P486" s="26">
        <v>820000</v>
      </c>
      <c r="Q486" s="57">
        <v>4</v>
      </c>
      <c r="R486" s="6">
        <v>2</v>
      </c>
      <c r="S486" s="6">
        <v>2440</v>
      </c>
      <c r="T486" s="6">
        <v>5737</v>
      </c>
      <c r="U486" s="27">
        <v>8</v>
      </c>
      <c r="W486" s="38">
        <v>569950</v>
      </c>
      <c r="X486" s="34">
        <v>4</v>
      </c>
      <c r="Y486" s="59">
        <v>3</v>
      </c>
      <c r="Z486" s="34">
        <v>2700</v>
      </c>
      <c r="AA486" s="34">
        <v>443440</v>
      </c>
      <c r="AB486" s="39">
        <v>8</v>
      </c>
      <c r="AD486" s="38">
        <v>838400</v>
      </c>
      <c r="AE486" s="34">
        <v>4</v>
      </c>
      <c r="AF486" s="34">
        <v>2</v>
      </c>
      <c r="AG486" s="34">
        <v>2620</v>
      </c>
      <c r="AH486" s="34">
        <v>9525</v>
      </c>
      <c r="AI486" s="62">
        <v>9</v>
      </c>
      <c r="AK486" s="38">
        <v>500000</v>
      </c>
      <c r="AL486" s="34">
        <v>3</v>
      </c>
      <c r="AM486" s="34">
        <v>2</v>
      </c>
      <c r="AN486" s="59">
        <v>2990</v>
      </c>
      <c r="AO486" s="34">
        <v>216057</v>
      </c>
      <c r="AP486" s="39">
        <v>9</v>
      </c>
      <c r="AS486" s="38">
        <v>399888</v>
      </c>
      <c r="AT486" s="34">
        <v>4</v>
      </c>
      <c r="AU486" s="34">
        <v>1</v>
      </c>
      <c r="AV486" s="34">
        <v>2370</v>
      </c>
      <c r="AW486" s="59">
        <v>30200</v>
      </c>
      <c r="AX486" s="39">
        <v>7</v>
      </c>
      <c r="BN486" s="38">
        <v>596000</v>
      </c>
      <c r="BO486" s="34">
        <v>4</v>
      </c>
      <c r="BP486" s="59">
        <v>2</v>
      </c>
      <c r="BQ486" s="34">
        <v>2270</v>
      </c>
      <c r="BR486" s="34">
        <v>10000</v>
      </c>
      <c r="BS486" s="39">
        <v>8</v>
      </c>
      <c r="BU486" s="38">
        <v>596000</v>
      </c>
      <c r="BV486" s="34">
        <v>4</v>
      </c>
      <c r="BW486" s="59">
        <v>2</v>
      </c>
      <c r="BX486" s="34">
        <v>2270</v>
      </c>
      <c r="BY486" s="34">
        <v>10000</v>
      </c>
      <c r="BZ486" s="39">
        <v>8</v>
      </c>
      <c r="FJ486" s="100"/>
      <c r="FK486" s="89"/>
      <c r="FL486" s="89">
        <v>4090</v>
      </c>
      <c r="FM486" s="89">
        <v>885000</v>
      </c>
      <c r="FN486" s="145">
        <f t="shared" si="66"/>
        <v>2211.44</v>
      </c>
      <c r="FO486" s="145">
        <f t="shared" si="67"/>
        <v>4890466.8736000005</v>
      </c>
      <c r="FP486" s="89">
        <f t="shared" si="63"/>
        <v>429017.1</v>
      </c>
      <c r="FQ486" s="89">
        <f t="shared" si="64"/>
        <v>184055672092.40997</v>
      </c>
      <c r="FR486" s="89">
        <f t="shared" si="65"/>
        <v>948745575.62399995</v>
      </c>
      <c r="FS486" s="89"/>
      <c r="FT486" s="89"/>
      <c r="FU486" s="89"/>
      <c r="FV486" s="139"/>
      <c r="FW486" s="139"/>
      <c r="FX486" s="139"/>
      <c r="FY486" s="139"/>
      <c r="GA486" s="139"/>
      <c r="GB486" s="139"/>
    </row>
    <row r="487" spans="2:184">
      <c r="B487" s="26">
        <v>305000</v>
      </c>
      <c r="C487" s="6">
        <v>2</v>
      </c>
      <c r="D487" s="6">
        <v>1</v>
      </c>
      <c r="E487" s="6">
        <v>1290</v>
      </c>
      <c r="F487" s="6">
        <v>3383</v>
      </c>
      <c r="G487" s="27">
        <v>7</v>
      </c>
      <c r="I487" s="55">
        <v>891000</v>
      </c>
      <c r="J487" s="6">
        <v>4</v>
      </c>
      <c r="K487" s="6">
        <v>2</v>
      </c>
      <c r="L487" s="6">
        <v>2330</v>
      </c>
      <c r="M487" s="6">
        <v>5000</v>
      </c>
      <c r="N487" s="27">
        <v>7</v>
      </c>
      <c r="P487" s="26">
        <v>830000</v>
      </c>
      <c r="Q487" s="57">
        <v>4</v>
      </c>
      <c r="R487" s="6">
        <v>2</v>
      </c>
      <c r="S487" s="6">
        <v>3400</v>
      </c>
      <c r="T487" s="6">
        <v>9692</v>
      </c>
      <c r="U487" s="27">
        <v>9</v>
      </c>
      <c r="W487" s="38">
        <v>590000</v>
      </c>
      <c r="X487" s="34">
        <v>3</v>
      </c>
      <c r="Y487" s="59">
        <v>3</v>
      </c>
      <c r="Z487" s="34">
        <v>1290</v>
      </c>
      <c r="AA487" s="34">
        <v>1230</v>
      </c>
      <c r="AB487" s="39">
        <v>9</v>
      </c>
      <c r="AD487" s="38">
        <v>850000</v>
      </c>
      <c r="AE487" s="34">
        <v>4</v>
      </c>
      <c r="AF487" s="34">
        <v>2</v>
      </c>
      <c r="AG487" s="34">
        <v>5440</v>
      </c>
      <c r="AH487" s="34">
        <v>239580</v>
      </c>
      <c r="AI487" s="62">
        <v>9</v>
      </c>
      <c r="AK487" s="38">
        <v>688000</v>
      </c>
      <c r="AL487" s="34">
        <v>4</v>
      </c>
      <c r="AM487" s="34">
        <v>3</v>
      </c>
      <c r="AN487" s="59">
        <v>3000</v>
      </c>
      <c r="AO487" s="34">
        <v>4000</v>
      </c>
      <c r="AP487" s="39">
        <v>8</v>
      </c>
      <c r="AS487" s="38">
        <v>479000</v>
      </c>
      <c r="AT487" s="34">
        <v>4</v>
      </c>
      <c r="AU487" s="34">
        <v>2</v>
      </c>
      <c r="AV487" s="34">
        <v>2370</v>
      </c>
      <c r="AW487" s="59">
        <v>30378</v>
      </c>
      <c r="AX487" s="39">
        <v>8</v>
      </c>
      <c r="BN487" s="38">
        <v>597500</v>
      </c>
      <c r="BO487" s="34">
        <v>3</v>
      </c>
      <c r="BP487" s="59">
        <v>2</v>
      </c>
      <c r="BQ487" s="34">
        <v>2150</v>
      </c>
      <c r="BR487" s="34">
        <v>5400</v>
      </c>
      <c r="BS487" s="39">
        <v>7</v>
      </c>
      <c r="BU487" s="38">
        <v>597500</v>
      </c>
      <c r="BV487" s="34">
        <v>3</v>
      </c>
      <c r="BW487" s="59">
        <v>2</v>
      </c>
      <c r="BX487" s="34">
        <v>2150</v>
      </c>
      <c r="BY487" s="34">
        <v>5400</v>
      </c>
      <c r="BZ487" s="39">
        <v>7</v>
      </c>
      <c r="FJ487" s="100"/>
      <c r="FK487" s="89"/>
      <c r="FL487" s="89">
        <v>2330</v>
      </c>
      <c r="FM487" s="89">
        <v>891000</v>
      </c>
      <c r="FN487" s="145">
        <f t="shared" si="66"/>
        <v>451.44000000000005</v>
      </c>
      <c r="FO487" s="145">
        <f t="shared" si="67"/>
        <v>203798.07360000006</v>
      </c>
      <c r="FP487" s="89">
        <f t="shared" si="63"/>
        <v>435017.1</v>
      </c>
      <c r="FQ487" s="89">
        <f t="shared" si="64"/>
        <v>189239877292.40997</v>
      </c>
      <c r="FR487" s="89">
        <f t="shared" si="65"/>
        <v>196384119.62400001</v>
      </c>
      <c r="FS487" s="89"/>
      <c r="FT487" s="89"/>
      <c r="FU487" s="89"/>
      <c r="FV487" s="139"/>
      <c r="FW487" s="139"/>
      <c r="FX487" s="139"/>
      <c r="FY487" s="139"/>
      <c r="GA487" s="139"/>
      <c r="GB487" s="139"/>
    </row>
    <row r="488" spans="2:184">
      <c r="B488" s="26">
        <v>547000</v>
      </c>
      <c r="C488" s="6">
        <v>3</v>
      </c>
      <c r="D488" s="6">
        <v>2</v>
      </c>
      <c r="E488" s="6">
        <v>1570</v>
      </c>
      <c r="F488" s="6">
        <v>1452</v>
      </c>
      <c r="G488" s="27">
        <v>9</v>
      </c>
      <c r="I488" s="55">
        <v>895000</v>
      </c>
      <c r="J488" s="6">
        <v>4</v>
      </c>
      <c r="K488" s="6">
        <v>1</v>
      </c>
      <c r="L488" s="6">
        <v>3390</v>
      </c>
      <c r="M488" s="6">
        <v>6200</v>
      </c>
      <c r="N488" s="27">
        <v>8</v>
      </c>
      <c r="P488" s="26">
        <v>838000</v>
      </c>
      <c r="Q488" s="57">
        <v>4</v>
      </c>
      <c r="R488" s="6">
        <v>2</v>
      </c>
      <c r="S488" s="6">
        <v>3310</v>
      </c>
      <c r="T488" s="6">
        <v>42998</v>
      </c>
      <c r="U488" s="27">
        <v>9</v>
      </c>
      <c r="W488" s="38">
        <v>600000</v>
      </c>
      <c r="X488" s="34">
        <v>3</v>
      </c>
      <c r="Y488" s="59">
        <v>3</v>
      </c>
      <c r="Z488" s="34">
        <v>1520</v>
      </c>
      <c r="AA488" s="34">
        <v>1800</v>
      </c>
      <c r="AB488" s="39">
        <v>7</v>
      </c>
      <c r="AD488" s="38">
        <v>855000</v>
      </c>
      <c r="AE488" s="34">
        <v>4</v>
      </c>
      <c r="AF488" s="34">
        <v>2</v>
      </c>
      <c r="AG488" s="34">
        <v>2480</v>
      </c>
      <c r="AH488" s="34">
        <v>36974</v>
      </c>
      <c r="AI488" s="62">
        <v>9</v>
      </c>
      <c r="AK488" s="38">
        <v>705000</v>
      </c>
      <c r="AL488" s="34">
        <v>4</v>
      </c>
      <c r="AM488" s="34">
        <v>2</v>
      </c>
      <c r="AN488" s="59">
        <v>3000</v>
      </c>
      <c r="AO488" s="34">
        <v>6222</v>
      </c>
      <c r="AP488" s="39">
        <v>9</v>
      </c>
      <c r="AS488" s="38">
        <v>560000</v>
      </c>
      <c r="AT488" s="34">
        <v>3</v>
      </c>
      <c r="AU488" s="34">
        <v>2</v>
      </c>
      <c r="AV488" s="34">
        <v>2060</v>
      </c>
      <c r="AW488" s="59">
        <v>31400</v>
      </c>
      <c r="AX488" s="39">
        <v>8</v>
      </c>
      <c r="BN488" s="38">
        <v>599000</v>
      </c>
      <c r="BO488" s="34">
        <v>3</v>
      </c>
      <c r="BP488" s="59">
        <v>2</v>
      </c>
      <c r="BQ488" s="34">
        <v>1960</v>
      </c>
      <c r="BR488" s="34">
        <v>2500</v>
      </c>
      <c r="BS488" s="39">
        <v>7</v>
      </c>
      <c r="BU488" s="38">
        <v>599000</v>
      </c>
      <c r="BV488" s="34">
        <v>3</v>
      </c>
      <c r="BW488" s="59">
        <v>2</v>
      </c>
      <c r="BX488" s="34">
        <v>1960</v>
      </c>
      <c r="BY488" s="34">
        <v>2500</v>
      </c>
      <c r="BZ488" s="39">
        <v>7</v>
      </c>
      <c r="FJ488" s="100"/>
      <c r="FK488" s="89"/>
      <c r="FL488" s="89">
        <v>3390</v>
      </c>
      <c r="FM488" s="89">
        <v>895000</v>
      </c>
      <c r="FN488" s="145">
        <f t="shared" si="66"/>
        <v>1511.44</v>
      </c>
      <c r="FO488" s="145">
        <f t="shared" si="67"/>
        <v>2284450.8736</v>
      </c>
      <c r="FP488" s="89">
        <f t="shared" si="63"/>
        <v>439017.1</v>
      </c>
      <c r="FQ488" s="89">
        <f t="shared" si="64"/>
        <v>192736014092.40997</v>
      </c>
      <c r="FR488" s="89">
        <f t="shared" si="65"/>
        <v>663548005.62399995</v>
      </c>
      <c r="FS488" s="89"/>
      <c r="FT488" s="89"/>
      <c r="FU488" s="89"/>
      <c r="FV488" s="139"/>
      <c r="FW488" s="139"/>
      <c r="FX488" s="139"/>
      <c r="FY488" s="139"/>
      <c r="GA488" s="139"/>
      <c r="GB488" s="139"/>
    </row>
    <row r="489" spans="2:184">
      <c r="B489" s="26">
        <v>455000</v>
      </c>
      <c r="C489" s="6">
        <v>3</v>
      </c>
      <c r="D489" s="6">
        <v>2</v>
      </c>
      <c r="E489" s="6">
        <v>1180</v>
      </c>
      <c r="F489" s="6">
        <v>932</v>
      </c>
      <c r="G489" s="27">
        <v>8</v>
      </c>
      <c r="I489" s="55">
        <v>896000</v>
      </c>
      <c r="J489" s="6">
        <v>4</v>
      </c>
      <c r="K489" s="6">
        <v>2</v>
      </c>
      <c r="L489" s="6">
        <v>3560</v>
      </c>
      <c r="M489" s="6">
        <v>46644</v>
      </c>
      <c r="N489" s="27">
        <v>10</v>
      </c>
      <c r="P489" s="26">
        <v>838400</v>
      </c>
      <c r="Q489" s="57">
        <v>4</v>
      </c>
      <c r="R489" s="6">
        <v>2</v>
      </c>
      <c r="S489" s="6">
        <v>2620</v>
      </c>
      <c r="T489" s="6">
        <v>9525</v>
      </c>
      <c r="U489" s="27">
        <v>9</v>
      </c>
      <c r="W489" s="38">
        <v>610000</v>
      </c>
      <c r="X489" s="34">
        <v>4</v>
      </c>
      <c r="Y489" s="59">
        <v>3</v>
      </c>
      <c r="Z489" s="34">
        <v>2910</v>
      </c>
      <c r="AA489" s="34">
        <v>5260</v>
      </c>
      <c r="AB489" s="39">
        <v>9</v>
      </c>
      <c r="AD489" s="38">
        <v>884744</v>
      </c>
      <c r="AE489" s="34">
        <v>4</v>
      </c>
      <c r="AF489" s="34">
        <v>3</v>
      </c>
      <c r="AG489" s="34">
        <v>4210</v>
      </c>
      <c r="AH489" s="34">
        <v>9414</v>
      </c>
      <c r="AI489" s="62">
        <v>9</v>
      </c>
      <c r="AK489" s="38">
        <v>359950</v>
      </c>
      <c r="AL489" s="34">
        <v>4</v>
      </c>
      <c r="AM489" s="34">
        <v>2</v>
      </c>
      <c r="AN489" s="59">
        <v>3010</v>
      </c>
      <c r="AO489" s="34">
        <v>5701</v>
      </c>
      <c r="AP489" s="39">
        <v>8</v>
      </c>
      <c r="AS489" s="38">
        <v>390000</v>
      </c>
      <c r="AT489" s="34">
        <v>3</v>
      </c>
      <c r="AU489" s="34">
        <v>2</v>
      </c>
      <c r="AV489" s="34">
        <v>2270</v>
      </c>
      <c r="AW489" s="59">
        <v>32112</v>
      </c>
      <c r="AX489" s="39">
        <v>8</v>
      </c>
      <c r="BN489" s="38">
        <v>599000</v>
      </c>
      <c r="BO489" s="34">
        <v>4</v>
      </c>
      <c r="BP489" s="59">
        <v>2</v>
      </c>
      <c r="BQ489" s="34">
        <v>2120</v>
      </c>
      <c r="BR489" s="34">
        <v>3640</v>
      </c>
      <c r="BS489" s="39">
        <v>8</v>
      </c>
      <c r="BU489" s="38">
        <v>599000</v>
      </c>
      <c r="BV489" s="34">
        <v>4</v>
      </c>
      <c r="BW489" s="59">
        <v>2</v>
      </c>
      <c r="BX489" s="34">
        <v>2120</v>
      </c>
      <c r="BY489" s="34">
        <v>3640</v>
      </c>
      <c r="BZ489" s="39">
        <v>8</v>
      </c>
      <c r="FJ489" s="100"/>
      <c r="FK489" s="89"/>
      <c r="FL489" s="89">
        <v>3560</v>
      </c>
      <c r="FM489" s="89">
        <v>896000</v>
      </c>
      <c r="FN489" s="145">
        <f t="shared" si="66"/>
        <v>1681.44</v>
      </c>
      <c r="FO489" s="145">
        <f t="shared" si="67"/>
        <v>2827240.4736000001</v>
      </c>
      <c r="FP489" s="89">
        <f t="shared" si="63"/>
        <v>440017.1</v>
      </c>
      <c r="FQ489" s="89">
        <f t="shared" si="64"/>
        <v>193615048292.40997</v>
      </c>
      <c r="FR489" s="89">
        <f t="shared" si="65"/>
        <v>739862352.62399995</v>
      </c>
      <c r="FS489" s="89"/>
      <c r="FT489" s="89"/>
      <c r="FU489" s="89"/>
      <c r="FV489" s="139"/>
      <c r="FW489" s="139"/>
      <c r="FX489" s="139"/>
      <c r="FY489" s="139"/>
      <c r="GA489" s="139"/>
      <c r="GB489" s="139"/>
    </row>
    <row r="490" spans="2:184">
      <c r="B490" s="26">
        <v>258800</v>
      </c>
      <c r="C490" s="6">
        <v>2</v>
      </c>
      <c r="D490" s="6">
        <v>1</v>
      </c>
      <c r="E490" s="6">
        <v>1290</v>
      </c>
      <c r="F490" s="6">
        <v>1624</v>
      </c>
      <c r="G490" s="27">
        <v>8</v>
      </c>
      <c r="I490" s="55">
        <v>898000</v>
      </c>
      <c r="J490" s="6">
        <v>2</v>
      </c>
      <c r="K490" s="6">
        <v>2</v>
      </c>
      <c r="L490" s="6">
        <v>2470</v>
      </c>
      <c r="M490" s="6">
        <v>7658</v>
      </c>
      <c r="N490" s="27">
        <v>8</v>
      </c>
      <c r="P490" s="26">
        <v>840000</v>
      </c>
      <c r="Q490" s="57">
        <v>4</v>
      </c>
      <c r="R490" s="6">
        <v>3</v>
      </c>
      <c r="S490" s="6">
        <v>3840</v>
      </c>
      <c r="T490" s="6">
        <v>85728</v>
      </c>
      <c r="U490" s="27">
        <v>10</v>
      </c>
      <c r="W490" s="38">
        <v>645000</v>
      </c>
      <c r="X490" s="34">
        <v>3</v>
      </c>
      <c r="Y490" s="59">
        <v>3</v>
      </c>
      <c r="Z490" s="34">
        <v>3870</v>
      </c>
      <c r="AA490" s="34">
        <v>11000</v>
      </c>
      <c r="AB490" s="39">
        <v>9</v>
      </c>
      <c r="AD490" s="38">
        <v>906000</v>
      </c>
      <c r="AE490" s="34">
        <v>3</v>
      </c>
      <c r="AF490" s="34">
        <v>2</v>
      </c>
      <c r="AG490" s="34">
        <v>2030</v>
      </c>
      <c r="AH490" s="34">
        <v>1800</v>
      </c>
      <c r="AI490" s="62">
        <v>9</v>
      </c>
      <c r="AK490" s="38">
        <v>563950</v>
      </c>
      <c r="AL490" s="34">
        <v>4</v>
      </c>
      <c r="AM490" s="34">
        <v>2</v>
      </c>
      <c r="AN490" s="59">
        <v>3050</v>
      </c>
      <c r="AO490" s="34">
        <v>4750</v>
      </c>
      <c r="AP490" s="39">
        <v>8</v>
      </c>
      <c r="AS490" s="38">
        <v>585000</v>
      </c>
      <c r="AT490" s="34">
        <v>3</v>
      </c>
      <c r="AU490" s="34">
        <v>2</v>
      </c>
      <c r="AV490" s="34">
        <v>2330</v>
      </c>
      <c r="AW490" s="59">
        <v>33750</v>
      </c>
      <c r="AX490" s="39">
        <v>9</v>
      </c>
      <c r="BN490" s="38">
        <v>600000</v>
      </c>
      <c r="BO490" s="34">
        <v>3</v>
      </c>
      <c r="BP490" s="59">
        <v>2</v>
      </c>
      <c r="BQ490" s="34">
        <v>2540</v>
      </c>
      <c r="BR490" s="34">
        <v>237402</v>
      </c>
      <c r="BS490" s="39">
        <v>9</v>
      </c>
      <c r="BU490" s="38">
        <v>600000</v>
      </c>
      <c r="BV490" s="34">
        <v>3</v>
      </c>
      <c r="BW490" s="59">
        <v>2</v>
      </c>
      <c r="BX490" s="34">
        <v>2540</v>
      </c>
      <c r="BY490" s="34">
        <v>237402</v>
      </c>
      <c r="BZ490" s="39">
        <v>9</v>
      </c>
      <c r="FJ490" s="100"/>
      <c r="FK490" s="89"/>
      <c r="FL490" s="89">
        <v>2470</v>
      </c>
      <c r="FM490" s="89">
        <v>898000</v>
      </c>
      <c r="FN490" s="145">
        <f t="shared" si="66"/>
        <v>591.44000000000005</v>
      </c>
      <c r="FO490" s="145">
        <f t="shared" si="67"/>
        <v>349801.27360000007</v>
      </c>
      <c r="FP490" s="89">
        <f t="shared" si="63"/>
        <v>442017.1</v>
      </c>
      <c r="FQ490" s="89">
        <f t="shared" si="64"/>
        <v>195379116692.40997</v>
      </c>
      <c r="FR490" s="89">
        <f t="shared" si="65"/>
        <v>261426593.62400001</v>
      </c>
      <c r="FS490" s="89"/>
      <c r="FT490" s="89"/>
      <c r="FU490" s="89"/>
      <c r="FV490" s="139"/>
      <c r="FW490" s="139"/>
      <c r="FX490" s="139"/>
      <c r="FY490" s="139"/>
      <c r="GA490" s="139"/>
      <c r="GB490" s="139"/>
    </row>
    <row r="491" spans="2:184">
      <c r="B491" s="26">
        <v>392000</v>
      </c>
      <c r="C491" s="6">
        <v>4</v>
      </c>
      <c r="D491" s="6">
        <v>2</v>
      </c>
      <c r="E491" s="6">
        <v>2130</v>
      </c>
      <c r="F491" s="6">
        <v>4000</v>
      </c>
      <c r="G491" s="27">
        <v>8</v>
      </c>
      <c r="I491" s="55">
        <v>898000</v>
      </c>
      <c r="J491" s="6">
        <v>4</v>
      </c>
      <c r="K491" s="6">
        <v>2</v>
      </c>
      <c r="L491" s="6">
        <v>3700</v>
      </c>
      <c r="M491" s="6">
        <v>63991</v>
      </c>
      <c r="N491" s="27">
        <v>10</v>
      </c>
      <c r="P491" s="26">
        <v>850000</v>
      </c>
      <c r="Q491" s="57">
        <v>4</v>
      </c>
      <c r="R491" s="6">
        <v>2</v>
      </c>
      <c r="S491" s="6">
        <v>5440</v>
      </c>
      <c r="T491" s="6">
        <v>239580</v>
      </c>
      <c r="U491" s="27">
        <v>9</v>
      </c>
      <c r="W491" s="38">
        <v>650000</v>
      </c>
      <c r="X491" s="34">
        <v>4</v>
      </c>
      <c r="Y491" s="59">
        <v>3</v>
      </c>
      <c r="Z491" s="34">
        <v>3270</v>
      </c>
      <c r="AA491" s="34">
        <v>15704</v>
      </c>
      <c r="AB491" s="39">
        <v>9</v>
      </c>
      <c r="AD491" s="38">
        <v>932990</v>
      </c>
      <c r="AE491" s="34">
        <v>4</v>
      </c>
      <c r="AF491" s="34">
        <v>2</v>
      </c>
      <c r="AG491" s="34">
        <v>3640</v>
      </c>
      <c r="AH491" s="34">
        <v>6389</v>
      </c>
      <c r="AI491" s="62">
        <v>9</v>
      </c>
      <c r="AK491" s="38">
        <v>950000</v>
      </c>
      <c r="AL491" s="34">
        <v>3</v>
      </c>
      <c r="AM491" s="34">
        <v>3</v>
      </c>
      <c r="AN491" s="59">
        <v>3050</v>
      </c>
      <c r="AO491" s="34">
        <v>18892</v>
      </c>
      <c r="AP491" s="39">
        <v>8</v>
      </c>
      <c r="AS491" s="38">
        <v>575000</v>
      </c>
      <c r="AT491" s="34">
        <v>3</v>
      </c>
      <c r="AU491" s="34">
        <v>2</v>
      </c>
      <c r="AV491" s="34">
        <v>3800</v>
      </c>
      <c r="AW491" s="59">
        <v>33825</v>
      </c>
      <c r="AX491" s="39">
        <v>10</v>
      </c>
      <c r="BN491" s="38">
        <v>619000</v>
      </c>
      <c r="BO491" s="34">
        <v>3</v>
      </c>
      <c r="BP491" s="59">
        <v>2</v>
      </c>
      <c r="BQ491" s="34">
        <v>1990</v>
      </c>
      <c r="BR491" s="34">
        <v>3000</v>
      </c>
      <c r="BS491" s="39">
        <v>8</v>
      </c>
      <c r="BU491" s="38">
        <v>619000</v>
      </c>
      <c r="BV491" s="34">
        <v>3</v>
      </c>
      <c r="BW491" s="59">
        <v>2</v>
      </c>
      <c r="BX491" s="34">
        <v>1990</v>
      </c>
      <c r="BY491" s="34">
        <v>3000</v>
      </c>
      <c r="BZ491" s="39">
        <v>8</v>
      </c>
      <c r="FJ491" s="100"/>
      <c r="FK491" s="89"/>
      <c r="FL491" s="89">
        <v>3700</v>
      </c>
      <c r="FM491" s="89">
        <v>898000</v>
      </c>
      <c r="FN491" s="145">
        <f t="shared" si="66"/>
        <v>1821.44</v>
      </c>
      <c r="FO491" s="145">
        <f t="shared" si="67"/>
        <v>3317643.6736000003</v>
      </c>
      <c r="FP491" s="89">
        <f t="shared" si="63"/>
        <v>442017.1</v>
      </c>
      <c r="FQ491" s="89">
        <f t="shared" si="64"/>
        <v>195379116692.40997</v>
      </c>
      <c r="FR491" s="89">
        <f t="shared" si="65"/>
        <v>805107626.62399995</v>
      </c>
      <c r="FS491" s="89"/>
      <c r="FT491" s="89"/>
      <c r="FU491" s="89"/>
      <c r="FV491" s="139"/>
      <c r="FW491" s="139"/>
      <c r="FX491" s="139"/>
      <c r="FY491" s="139"/>
      <c r="GA491" s="139"/>
      <c r="GB491" s="139"/>
    </row>
    <row r="492" spans="2:184">
      <c r="B492" s="26">
        <v>560000</v>
      </c>
      <c r="C492" s="6">
        <v>4</v>
      </c>
      <c r="D492" s="6">
        <v>2</v>
      </c>
      <c r="E492" s="6">
        <v>2630</v>
      </c>
      <c r="F492" s="6">
        <v>5710</v>
      </c>
      <c r="G492" s="27">
        <v>8</v>
      </c>
      <c r="I492" s="55">
        <v>900000</v>
      </c>
      <c r="J492" s="6">
        <v>3</v>
      </c>
      <c r="K492" s="6">
        <v>1</v>
      </c>
      <c r="L492" s="6">
        <v>2160</v>
      </c>
      <c r="M492" s="6">
        <v>2260</v>
      </c>
      <c r="N492" s="27">
        <v>8</v>
      </c>
      <c r="P492" s="26">
        <v>855000</v>
      </c>
      <c r="Q492" s="57">
        <v>4</v>
      </c>
      <c r="R492" s="6">
        <v>2</v>
      </c>
      <c r="S492" s="6">
        <v>2480</v>
      </c>
      <c r="T492" s="6">
        <v>36974</v>
      </c>
      <c r="U492" s="27">
        <v>9</v>
      </c>
      <c r="W492" s="38">
        <v>651000</v>
      </c>
      <c r="X492" s="34">
        <v>3</v>
      </c>
      <c r="Y492" s="59">
        <v>3</v>
      </c>
      <c r="Z492" s="34">
        <v>2260</v>
      </c>
      <c r="AA492" s="34">
        <v>1834</v>
      </c>
      <c r="AB492" s="39">
        <v>8</v>
      </c>
      <c r="AD492" s="38">
        <v>939000</v>
      </c>
      <c r="AE492" s="34">
        <v>4</v>
      </c>
      <c r="AF492" s="34">
        <v>3</v>
      </c>
      <c r="AG492" s="34">
        <v>3640</v>
      </c>
      <c r="AH492" s="34">
        <v>6049</v>
      </c>
      <c r="AI492" s="62">
        <v>9</v>
      </c>
      <c r="AK492" s="38">
        <v>740000</v>
      </c>
      <c r="AL492" s="34">
        <v>4</v>
      </c>
      <c r="AM492" s="34">
        <v>2</v>
      </c>
      <c r="AN492" s="59">
        <v>3050</v>
      </c>
      <c r="AO492" s="34">
        <v>8000</v>
      </c>
      <c r="AP492" s="39">
        <v>9</v>
      </c>
      <c r="AS492" s="38">
        <v>339950</v>
      </c>
      <c r="AT492" s="34">
        <v>3</v>
      </c>
      <c r="AU492" s="34">
        <v>2</v>
      </c>
      <c r="AV492" s="34">
        <v>2390</v>
      </c>
      <c r="AW492" s="59">
        <v>34041</v>
      </c>
      <c r="AX492" s="39">
        <v>8</v>
      </c>
      <c r="BN492" s="38">
        <v>620000</v>
      </c>
      <c r="BO492" s="34">
        <v>2</v>
      </c>
      <c r="BP492" s="59">
        <v>2</v>
      </c>
      <c r="BQ492" s="34">
        <v>2910</v>
      </c>
      <c r="BR492" s="34">
        <v>6110</v>
      </c>
      <c r="BS492" s="39">
        <v>9</v>
      </c>
      <c r="BU492" s="38">
        <v>620000</v>
      </c>
      <c r="BV492" s="34">
        <v>2</v>
      </c>
      <c r="BW492" s="59">
        <v>2</v>
      </c>
      <c r="BX492" s="34">
        <v>2910</v>
      </c>
      <c r="BY492" s="34">
        <v>6110</v>
      </c>
      <c r="BZ492" s="39">
        <v>9</v>
      </c>
      <c r="FJ492" s="100"/>
      <c r="FK492" s="89"/>
      <c r="FL492" s="89">
        <v>2160</v>
      </c>
      <c r="FM492" s="89">
        <v>900000</v>
      </c>
      <c r="FN492" s="145">
        <f t="shared" si="66"/>
        <v>281.44000000000005</v>
      </c>
      <c r="FO492" s="145">
        <f t="shared" si="67"/>
        <v>79208.473600000027</v>
      </c>
      <c r="FP492" s="89">
        <f t="shared" si="63"/>
        <v>444017.1</v>
      </c>
      <c r="FQ492" s="89">
        <f t="shared" si="64"/>
        <v>197151185092.40997</v>
      </c>
      <c r="FR492" s="89">
        <f t="shared" si="65"/>
        <v>124964172.62400001</v>
      </c>
      <c r="FS492" s="89"/>
      <c r="FT492" s="89"/>
      <c r="FU492" s="89"/>
      <c r="FV492" s="139"/>
      <c r="FW492" s="139"/>
      <c r="FX492" s="139"/>
      <c r="FY492" s="139"/>
      <c r="GA492" s="139"/>
      <c r="GB492" s="139"/>
    </row>
    <row r="493" spans="2:184">
      <c r="B493" s="26">
        <v>939000</v>
      </c>
      <c r="C493" s="6">
        <v>4</v>
      </c>
      <c r="D493" s="6">
        <v>3</v>
      </c>
      <c r="E493" s="6">
        <v>3640</v>
      </c>
      <c r="F493" s="6">
        <v>6049</v>
      </c>
      <c r="G493" s="27">
        <v>9</v>
      </c>
      <c r="I493" s="55">
        <v>906000</v>
      </c>
      <c r="J493" s="6">
        <v>3</v>
      </c>
      <c r="K493" s="6">
        <v>2</v>
      </c>
      <c r="L493" s="6">
        <v>2030</v>
      </c>
      <c r="M493" s="6">
        <v>1800</v>
      </c>
      <c r="N493" s="27">
        <v>9</v>
      </c>
      <c r="P493" s="26">
        <v>884744</v>
      </c>
      <c r="Q493" s="57">
        <v>4</v>
      </c>
      <c r="R493" s="6">
        <v>3</v>
      </c>
      <c r="S493" s="6">
        <v>4210</v>
      </c>
      <c r="T493" s="6">
        <v>9414</v>
      </c>
      <c r="U493" s="27">
        <v>9</v>
      </c>
      <c r="W493" s="38">
        <v>657044</v>
      </c>
      <c r="X493" s="34">
        <v>3</v>
      </c>
      <c r="Y493" s="59">
        <v>3</v>
      </c>
      <c r="Z493" s="34">
        <v>3420</v>
      </c>
      <c r="AA493" s="34">
        <v>23786</v>
      </c>
      <c r="AB493" s="39">
        <v>9</v>
      </c>
      <c r="AD493" s="38">
        <v>982000</v>
      </c>
      <c r="AE493" s="34">
        <v>4</v>
      </c>
      <c r="AF493" s="34">
        <v>2</v>
      </c>
      <c r="AG493" s="34">
        <v>2790</v>
      </c>
      <c r="AH493" s="34">
        <v>10289</v>
      </c>
      <c r="AI493" s="62">
        <v>9</v>
      </c>
      <c r="AK493" s="38">
        <v>850000</v>
      </c>
      <c r="AL493" s="34">
        <v>3</v>
      </c>
      <c r="AM493" s="34">
        <v>3</v>
      </c>
      <c r="AN493" s="59">
        <v>3070</v>
      </c>
      <c r="AO493" s="34">
        <v>7050</v>
      </c>
      <c r="AP493" s="39">
        <v>8</v>
      </c>
      <c r="AS493" s="38">
        <v>640000</v>
      </c>
      <c r="AT493" s="34">
        <v>4</v>
      </c>
      <c r="AU493" s="34">
        <v>2</v>
      </c>
      <c r="AV493" s="34">
        <v>2970</v>
      </c>
      <c r="AW493" s="59">
        <v>34981</v>
      </c>
      <c r="AX493" s="39">
        <v>9</v>
      </c>
      <c r="BN493" s="38">
        <v>620000</v>
      </c>
      <c r="BO493" s="34">
        <v>4</v>
      </c>
      <c r="BP493" s="59">
        <v>2</v>
      </c>
      <c r="BQ493" s="34">
        <v>2210</v>
      </c>
      <c r="BR493" s="34">
        <v>8101</v>
      </c>
      <c r="BS493" s="39">
        <v>9</v>
      </c>
      <c r="BU493" s="38">
        <v>620000</v>
      </c>
      <c r="BV493" s="34">
        <v>4</v>
      </c>
      <c r="BW493" s="59">
        <v>2</v>
      </c>
      <c r="BX493" s="34">
        <v>2210</v>
      </c>
      <c r="BY493" s="34">
        <v>8101</v>
      </c>
      <c r="BZ493" s="39">
        <v>9</v>
      </c>
      <c r="FJ493" s="100"/>
      <c r="FK493" s="89"/>
      <c r="FL493" s="89">
        <v>2030</v>
      </c>
      <c r="FM493" s="89">
        <v>906000</v>
      </c>
      <c r="FN493" s="145">
        <f t="shared" si="66"/>
        <v>151.44000000000005</v>
      </c>
      <c r="FO493" s="145">
        <f t="shared" si="67"/>
        <v>22934.073600000018</v>
      </c>
      <c r="FP493" s="89">
        <f t="shared" si="63"/>
        <v>450017.1</v>
      </c>
      <c r="FQ493" s="89">
        <f t="shared" si="64"/>
        <v>202515390292.40997</v>
      </c>
      <c r="FR493" s="89">
        <f t="shared" si="65"/>
        <v>68150589.624000028</v>
      </c>
      <c r="FS493" s="89"/>
      <c r="FT493" s="89"/>
      <c r="FU493" s="89"/>
      <c r="FV493" s="139"/>
      <c r="FW493" s="139"/>
      <c r="FX493" s="139"/>
      <c r="FY493" s="139"/>
      <c r="GA493" s="139"/>
      <c r="GB493" s="139"/>
    </row>
    <row r="494" spans="2:184">
      <c r="B494" s="26">
        <v>425000</v>
      </c>
      <c r="C494" s="6">
        <v>4</v>
      </c>
      <c r="D494" s="6">
        <v>2</v>
      </c>
      <c r="E494" s="6">
        <v>1900</v>
      </c>
      <c r="F494" s="6">
        <v>2766</v>
      </c>
      <c r="G494" s="27">
        <v>8</v>
      </c>
      <c r="I494" s="55">
        <v>906000</v>
      </c>
      <c r="J494" s="6">
        <v>4</v>
      </c>
      <c r="K494" s="6">
        <v>2</v>
      </c>
      <c r="L494" s="6">
        <v>2480</v>
      </c>
      <c r="M494" s="6">
        <v>5000</v>
      </c>
      <c r="N494" s="27">
        <v>8</v>
      </c>
      <c r="P494" s="26">
        <v>885000</v>
      </c>
      <c r="Q494" s="57">
        <v>4</v>
      </c>
      <c r="R494" s="6">
        <v>2</v>
      </c>
      <c r="S494" s="6">
        <v>4090</v>
      </c>
      <c r="T494" s="6">
        <v>11225</v>
      </c>
      <c r="U494" s="27">
        <v>10</v>
      </c>
      <c r="W494" s="38">
        <v>660000</v>
      </c>
      <c r="X494" s="34">
        <v>3</v>
      </c>
      <c r="Y494" s="59">
        <v>3</v>
      </c>
      <c r="Z494" s="34">
        <v>3600</v>
      </c>
      <c r="AA494" s="34">
        <v>37982</v>
      </c>
      <c r="AB494" s="39">
        <v>8</v>
      </c>
      <c r="AD494" s="38">
        <v>995000</v>
      </c>
      <c r="AE494" s="46">
        <v>4</v>
      </c>
      <c r="AF494" s="46">
        <v>2</v>
      </c>
      <c r="AG494" s="46">
        <v>2340</v>
      </c>
      <c r="AH494" s="46">
        <v>13406</v>
      </c>
      <c r="AI494" s="62">
        <v>9</v>
      </c>
      <c r="AK494" s="38">
        <v>564500</v>
      </c>
      <c r="AL494" s="34">
        <v>4</v>
      </c>
      <c r="AM494" s="34">
        <v>2</v>
      </c>
      <c r="AN494" s="59">
        <v>3100</v>
      </c>
      <c r="AO494" s="34">
        <v>14568</v>
      </c>
      <c r="AP494" s="39">
        <v>8</v>
      </c>
      <c r="AS494" s="38">
        <v>408000</v>
      </c>
      <c r="AT494" s="34">
        <v>3</v>
      </c>
      <c r="AU494" s="34">
        <v>2</v>
      </c>
      <c r="AV494" s="34">
        <v>2800</v>
      </c>
      <c r="AW494" s="59">
        <v>35362</v>
      </c>
      <c r="AX494" s="39">
        <v>9</v>
      </c>
      <c r="BN494" s="38">
        <v>625000</v>
      </c>
      <c r="BO494" s="34">
        <v>4</v>
      </c>
      <c r="BP494" s="59">
        <v>2</v>
      </c>
      <c r="BQ494" s="34">
        <v>2020</v>
      </c>
      <c r="BR494" s="34">
        <v>6867</v>
      </c>
      <c r="BS494" s="39">
        <v>8</v>
      </c>
      <c r="BU494" s="38">
        <v>625000</v>
      </c>
      <c r="BV494" s="34">
        <v>4</v>
      </c>
      <c r="BW494" s="59">
        <v>2</v>
      </c>
      <c r="BX494" s="34">
        <v>2020</v>
      </c>
      <c r="BY494" s="34">
        <v>6867</v>
      </c>
      <c r="BZ494" s="39">
        <v>8</v>
      </c>
      <c r="FJ494" s="100"/>
      <c r="FK494" s="89"/>
      <c r="FL494" s="89">
        <v>2480</v>
      </c>
      <c r="FM494" s="89">
        <v>906000</v>
      </c>
      <c r="FN494" s="145">
        <f t="shared" si="66"/>
        <v>601.44000000000005</v>
      </c>
      <c r="FO494" s="145">
        <f t="shared" si="67"/>
        <v>361730.07360000006</v>
      </c>
      <c r="FP494" s="89">
        <f t="shared" si="63"/>
        <v>450017.1</v>
      </c>
      <c r="FQ494" s="89">
        <f t="shared" si="64"/>
        <v>202515390292.40997</v>
      </c>
      <c r="FR494" s="89">
        <f t="shared" si="65"/>
        <v>270658284.62400001</v>
      </c>
      <c r="FS494" s="89"/>
      <c r="FT494" s="89"/>
      <c r="FU494" s="89"/>
      <c r="FV494" s="139"/>
      <c r="FW494" s="139"/>
      <c r="FX494" s="139"/>
      <c r="FY494" s="139"/>
      <c r="GA494" s="139"/>
      <c r="GB494" s="139"/>
    </row>
    <row r="495" spans="2:184">
      <c r="B495" s="26">
        <v>379950</v>
      </c>
      <c r="C495" s="6">
        <v>4</v>
      </c>
      <c r="D495" s="6">
        <v>2</v>
      </c>
      <c r="E495" s="6">
        <v>2580</v>
      </c>
      <c r="F495" s="6">
        <v>4818</v>
      </c>
      <c r="G495" s="27">
        <v>8</v>
      </c>
      <c r="I495" s="55">
        <v>910000</v>
      </c>
      <c r="J495" s="6">
        <v>4</v>
      </c>
      <c r="K495" s="6">
        <v>1</v>
      </c>
      <c r="L495" s="6">
        <v>2890</v>
      </c>
      <c r="M495" s="6">
        <v>9000</v>
      </c>
      <c r="N495" s="27">
        <v>8</v>
      </c>
      <c r="P495" s="26">
        <v>891000</v>
      </c>
      <c r="Q495" s="57">
        <v>4</v>
      </c>
      <c r="R495" s="6">
        <v>2</v>
      </c>
      <c r="S495" s="6">
        <v>2330</v>
      </c>
      <c r="T495" s="6">
        <v>5000</v>
      </c>
      <c r="U495" s="27">
        <v>7</v>
      </c>
      <c r="W495" s="38">
        <v>667500</v>
      </c>
      <c r="X495" s="34">
        <v>4</v>
      </c>
      <c r="Y495" s="59">
        <v>3</v>
      </c>
      <c r="Z495" s="34">
        <v>1920</v>
      </c>
      <c r="AA495" s="34">
        <v>4000</v>
      </c>
      <c r="AB495" s="39">
        <v>8</v>
      </c>
      <c r="AD495" s="38">
        <v>486000</v>
      </c>
      <c r="AE495" s="34">
        <v>4</v>
      </c>
      <c r="AF495" s="34">
        <v>2</v>
      </c>
      <c r="AG495" s="34">
        <v>3560</v>
      </c>
      <c r="AH495" s="34">
        <v>12047</v>
      </c>
      <c r="AI495" s="62">
        <v>10</v>
      </c>
      <c r="AK495" s="38">
        <v>759950</v>
      </c>
      <c r="AL495" s="34">
        <v>3</v>
      </c>
      <c r="AM495" s="34">
        <v>2</v>
      </c>
      <c r="AN495" s="59">
        <v>3100</v>
      </c>
      <c r="AO495" s="34">
        <v>23790</v>
      </c>
      <c r="AP495" s="39">
        <v>9</v>
      </c>
      <c r="AS495" s="38">
        <v>680000</v>
      </c>
      <c r="AT495" s="34">
        <v>4</v>
      </c>
      <c r="AU495" s="34">
        <v>2</v>
      </c>
      <c r="AV495" s="34">
        <v>3620</v>
      </c>
      <c r="AW495" s="59">
        <v>35429</v>
      </c>
      <c r="AX495" s="39">
        <v>10</v>
      </c>
      <c r="BN495" s="38">
        <v>640000</v>
      </c>
      <c r="BO495" s="34">
        <v>4</v>
      </c>
      <c r="BP495" s="59">
        <v>2</v>
      </c>
      <c r="BQ495" s="34">
        <v>2970</v>
      </c>
      <c r="BR495" s="34">
        <v>34981</v>
      </c>
      <c r="BS495" s="39">
        <v>9</v>
      </c>
      <c r="BU495" s="38">
        <v>640000</v>
      </c>
      <c r="BV495" s="34">
        <v>4</v>
      </c>
      <c r="BW495" s="59">
        <v>2</v>
      </c>
      <c r="BX495" s="34">
        <v>2970</v>
      </c>
      <c r="BY495" s="34">
        <v>34981</v>
      </c>
      <c r="BZ495" s="39">
        <v>9</v>
      </c>
      <c r="FJ495" s="100"/>
      <c r="FK495" s="89"/>
      <c r="FL495" s="89">
        <v>2890</v>
      </c>
      <c r="FM495" s="89">
        <v>910000</v>
      </c>
      <c r="FN495" s="145">
        <f t="shared" si="66"/>
        <v>1011.44</v>
      </c>
      <c r="FO495" s="145">
        <f t="shared" si="67"/>
        <v>1023010.8736000002</v>
      </c>
      <c r="FP495" s="89">
        <f t="shared" si="63"/>
        <v>454017.1</v>
      </c>
      <c r="FQ495" s="89">
        <f t="shared" si="64"/>
        <v>206131527092.40997</v>
      </c>
      <c r="FR495" s="89">
        <f t="shared" si="65"/>
        <v>459211055.62400001</v>
      </c>
      <c r="FS495" s="89"/>
      <c r="FT495" s="89"/>
      <c r="FU495" s="89"/>
      <c r="FV495" s="139"/>
      <c r="FW495" s="139"/>
      <c r="FX495" s="139"/>
      <c r="FY495" s="139"/>
      <c r="GA495" s="139"/>
      <c r="GB495" s="139"/>
    </row>
    <row r="496" spans="2:184">
      <c r="B496" s="26">
        <v>268000</v>
      </c>
      <c r="C496" s="6">
        <v>3</v>
      </c>
      <c r="D496" s="6">
        <v>2</v>
      </c>
      <c r="E496" s="6">
        <v>1700</v>
      </c>
      <c r="F496" s="6">
        <v>2250</v>
      </c>
      <c r="G496" s="27">
        <v>7</v>
      </c>
      <c r="I496" s="55">
        <v>912000</v>
      </c>
      <c r="J496" s="6">
        <v>3</v>
      </c>
      <c r="K496" s="6">
        <v>2</v>
      </c>
      <c r="L496" s="6">
        <v>2979</v>
      </c>
      <c r="M496" s="6">
        <v>17313</v>
      </c>
      <c r="N496" s="27">
        <v>10</v>
      </c>
      <c r="P496" s="26">
        <v>895000</v>
      </c>
      <c r="Q496" s="57">
        <v>4</v>
      </c>
      <c r="R496" s="6">
        <v>1</v>
      </c>
      <c r="S496" s="6">
        <v>3390</v>
      </c>
      <c r="T496" s="6">
        <v>6200</v>
      </c>
      <c r="U496" s="27">
        <v>8</v>
      </c>
      <c r="W496" s="38">
        <v>688000</v>
      </c>
      <c r="X496" s="34">
        <v>4</v>
      </c>
      <c r="Y496" s="59">
        <v>3</v>
      </c>
      <c r="Z496" s="34">
        <v>3000</v>
      </c>
      <c r="AA496" s="34">
        <v>4000</v>
      </c>
      <c r="AB496" s="39">
        <v>8</v>
      </c>
      <c r="AD496" s="38">
        <v>498000</v>
      </c>
      <c r="AE496" s="34">
        <v>4</v>
      </c>
      <c r="AF496" s="34">
        <v>2</v>
      </c>
      <c r="AG496" s="34">
        <v>3402</v>
      </c>
      <c r="AH496" s="34">
        <v>14355</v>
      </c>
      <c r="AI496" s="62">
        <v>10</v>
      </c>
      <c r="AK496" s="38">
        <v>530000</v>
      </c>
      <c r="AL496" s="34">
        <v>3</v>
      </c>
      <c r="AM496" s="34">
        <v>2</v>
      </c>
      <c r="AN496" s="59">
        <v>3150</v>
      </c>
      <c r="AO496" s="34">
        <v>21893</v>
      </c>
      <c r="AP496" s="39">
        <v>9</v>
      </c>
      <c r="AS496" s="38">
        <v>410000</v>
      </c>
      <c r="AT496" s="34">
        <v>3</v>
      </c>
      <c r="AU496" s="34">
        <v>2</v>
      </c>
      <c r="AV496" s="34">
        <v>1800</v>
      </c>
      <c r="AW496" s="59">
        <v>36704</v>
      </c>
      <c r="AX496" s="39">
        <v>8</v>
      </c>
      <c r="BN496" s="38">
        <v>649950</v>
      </c>
      <c r="BO496" s="34">
        <v>3</v>
      </c>
      <c r="BP496" s="59">
        <v>2</v>
      </c>
      <c r="BQ496" s="34">
        <v>3310</v>
      </c>
      <c r="BR496" s="34">
        <v>387684</v>
      </c>
      <c r="BS496" s="39">
        <v>8</v>
      </c>
      <c r="BU496" s="38">
        <v>649950</v>
      </c>
      <c r="BV496" s="34">
        <v>3</v>
      </c>
      <c r="BW496" s="59">
        <v>2</v>
      </c>
      <c r="BX496" s="34">
        <v>3310</v>
      </c>
      <c r="BY496" s="34">
        <v>387684</v>
      </c>
      <c r="BZ496" s="39">
        <v>8</v>
      </c>
      <c r="FJ496" s="100"/>
      <c r="FK496" s="89"/>
      <c r="FL496" s="89">
        <v>2979</v>
      </c>
      <c r="FM496" s="89">
        <v>912000</v>
      </c>
      <c r="FN496" s="145">
        <f t="shared" si="66"/>
        <v>1100.44</v>
      </c>
      <c r="FO496" s="145">
        <f t="shared" si="67"/>
        <v>1210968.1936000001</v>
      </c>
      <c r="FP496" s="89">
        <f t="shared" si="63"/>
        <v>456017.1</v>
      </c>
      <c r="FQ496" s="89">
        <f t="shared" si="64"/>
        <v>207951595492.40997</v>
      </c>
      <c r="FR496" s="89">
        <f t="shared" si="65"/>
        <v>501819457.52399999</v>
      </c>
      <c r="FS496" s="89"/>
      <c r="FT496" s="89"/>
      <c r="FU496" s="89"/>
      <c r="FV496" s="139"/>
      <c r="FW496" s="139"/>
      <c r="FX496" s="139"/>
      <c r="FY496" s="139"/>
      <c r="GA496" s="139"/>
      <c r="GB496" s="139"/>
    </row>
    <row r="497" spans="2:184">
      <c r="B497" s="26">
        <v>498000</v>
      </c>
      <c r="C497" s="6">
        <v>4</v>
      </c>
      <c r="D497" s="6">
        <v>2</v>
      </c>
      <c r="E497" s="6">
        <v>3402</v>
      </c>
      <c r="F497" s="6">
        <v>14355</v>
      </c>
      <c r="G497" s="27">
        <v>10</v>
      </c>
      <c r="I497" s="55">
        <v>913000</v>
      </c>
      <c r="J497" s="6">
        <v>3</v>
      </c>
      <c r="K497" s="6">
        <v>1</v>
      </c>
      <c r="L497" s="6">
        <v>2170</v>
      </c>
      <c r="M497" s="6">
        <v>4000</v>
      </c>
      <c r="N497" s="27">
        <v>7</v>
      </c>
      <c r="P497" s="26">
        <v>896000</v>
      </c>
      <c r="Q497" s="57">
        <v>4</v>
      </c>
      <c r="R497" s="6">
        <v>2</v>
      </c>
      <c r="S497" s="6">
        <v>3560</v>
      </c>
      <c r="T497" s="6">
        <v>46644</v>
      </c>
      <c r="U497" s="27">
        <v>10</v>
      </c>
      <c r="W497" s="38">
        <v>688000</v>
      </c>
      <c r="X497" s="34">
        <v>4</v>
      </c>
      <c r="Y497" s="59">
        <v>3</v>
      </c>
      <c r="Z497" s="34">
        <v>4000</v>
      </c>
      <c r="AA497" s="34">
        <v>9309</v>
      </c>
      <c r="AB497" s="39">
        <v>9</v>
      </c>
      <c r="AD497" s="38">
        <v>575000</v>
      </c>
      <c r="AE497" s="34">
        <v>3</v>
      </c>
      <c r="AF497" s="34">
        <v>2</v>
      </c>
      <c r="AG497" s="34">
        <v>3800</v>
      </c>
      <c r="AH497" s="34">
        <v>33825</v>
      </c>
      <c r="AI497" s="62">
        <v>10</v>
      </c>
      <c r="AK497" s="38">
        <v>819000</v>
      </c>
      <c r="AL497" s="34">
        <v>3</v>
      </c>
      <c r="AM497" s="34">
        <v>2</v>
      </c>
      <c r="AN497" s="59">
        <v>3176</v>
      </c>
      <c r="AO497" s="34">
        <v>13391</v>
      </c>
      <c r="AP497" s="39">
        <v>9</v>
      </c>
      <c r="AS497" s="38">
        <v>855000</v>
      </c>
      <c r="AT497" s="34">
        <v>4</v>
      </c>
      <c r="AU497" s="34">
        <v>2</v>
      </c>
      <c r="AV497" s="34">
        <v>2480</v>
      </c>
      <c r="AW497" s="59">
        <v>36974</v>
      </c>
      <c r="AX497" s="39">
        <v>9</v>
      </c>
      <c r="BN497" s="38">
        <v>650000</v>
      </c>
      <c r="BO497" s="34">
        <v>4</v>
      </c>
      <c r="BP497" s="59">
        <v>2</v>
      </c>
      <c r="BQ497" s="34">
        <v>2100</v>
      </c>
      <c r="BR497" s="34">
        <v>2500</v>
      </c>
      <c r="BS497" s="39">
        <v>8</v>
      </c>
      <c r="BU497" s="38">
        <v>650000</v>
      </c>
      <c r="BV497" s="34">
        <v>4</v>
      </c>
      <c r="BW497" s="59">
        <v>2</v>
      </c>
      <c r="BX497" s="34">
        <v>2100</v>
      </c>
      <c r="BY497" s="34">
        <v>2500</v>
      </c>
      <c r="BZ497" s="39">
        <v>8</v>
      </c>
      <c r="FJ497" s="100"/>
      <c r="FK497" s="89"/>
      <c r="FL497" s="89">
        <v>2170</v>
      </c>
      <c r="FM497" s="89">
        <v>913000</v>
      </c>
      <c r="FN497" s="145">
        <f t="shared" si="66"/>
        <v>291.44000000000005</v>
      </c>
      <c r="FO497" s="145">
        <f t="shared" si="67"/>
        <v>84937.27360000003</v>
      </c>
      <c r="FP497" s="89">
        <f t="shared" si="63"/>
        <v>457017.1</v>
      </c>
      <c r="FQ497" s="89">
        <f t="shared" si="64"/>
        <v>208864629692.40997</v>
      </c>
      <c r="FR497" s="89">
        <f t="shared" si="65"/>
        <v>133193063.62400001</v>
      </c>
      <c r="FS497" s="89"/>
      <c r="FT497" s="89"/>
      <c r="FU497" s="89"/>
      <c r="FV497" s="139"/>
      <c r="FW497" s="139"/>
      <c r="FX497" s="139"/>
      <c r="FY497" s="139"/>
      <c r="GA497" s="139"/>
      <c r="GB497" s="139"/>
    </row>
    <row r="498" spans="2:184">
      <c r="B498" s="26">
        <v>780000</v>
      </c>
      <c r="C498" s="6">
        <v>4</v>
      </c>
      <c r="D498" s="6">
        <v>2</v>
      </c>
      <c r="E498" s="6">
        <v>3420</v>
      </c>
      <c r="F498" s="6">
        <v>6787</v>
      </c>
      <c r="G498" s="27">
        <v>9</v>
      </c>
      <c r="I498" s="55">
        <v>932990</v>
      </c>
      <c r="J498" s="6">
        <v>4</v>
      </c>
      <c r="K498" s="6">
        <v>2</v>
      </c>
      <c r="L498" s="6">
        <v>3640</v>
      </c>
      <c r="M498" s="6">
        <v>6389</v>
      </c>
      <c r="N498" s="27">
        <v>9</v>
      </c>
      <c r="P498" s="26">
        <v>898000</v>
      </c>
      <c r="Q498" s="57">
        <v>4</v>
      </c>
      <c r="R498" s="6">
        <v>2</v>
      </c>
      <c r="S498" s="6">
        <v>3700</v>
      </c>
      <c r="T498" s="6">
        <v>63991</v>
      </c>
      <c r="U498" s="27">
        <v>10</v>
      </c>
      <c r="W498" s="38">
        <v>765000</v>
      </c>
      <c r="X498" s="34">
        <v>3</v>
      </c>
      <c r="Y498" s="59">
        <v>3</v>
      </c>
      <c r="Z498" s="34">
        <v>3190</v>
      </c>
      <c r="AA498" s="34">
        <v>5283</v>
      </c>
      <c r="AB498" s="39">
        <v>9</v>
      </c>
      <c r="AD498" s="38">
        <v>680000</v>
      </c>
      <c r="AE498" s="34">
        <v>4</v>
      </c>
      <c r="AF498" s="34">
        <v>2</v>
      </c>
      <c r="AG498" s="34">
        <v>3620</v>
      </c>
      <c r="AH498" s="34">
        <v>35429</v>
      </c>
      <c r="AI498" s="62">
        <v>10</v>
      </c>
      <c r="AK498" s="38">
        <v>523000</v>
      </c>
      <c r="AL498" s="34">
        <v>4</v>
      </c>
      <c r="AM498" s="34">
        <v>2</v>
      </c>
      <c r="AN498" s="59">
        <v>3180</v>
      </c>
      <c r="AO498" s="34">
        <v>20870</v>
      </c>
      <c r="AP498" s="39">
        <v>8</v>
      </c>
      <c r="AS498" s="38">
        <v>570000</v>
      </c>
      <c r="AT498" s="34">
        <v>3</v>
      </c>
      <c r="AU498" s="34">
        <v>1</v>
      </c>
      <c r="AV498" s="34">
        <v>2910</v>
      </c>
      <c r="AW498" s="59">
        <v>37461</v>
      </c>
      <c r="AX498" s="39">
        <v>7</v>
      </c>
      <c r="BN498" s="38">
        <v>655000</v>
      </c>
      <c r="BO498" s="34">
        <v>3</v>
      </c>
      <c r="BP498" s="59">
        <v>2</v>
      </c>
      <c r="BQ498" s="34">
        <v>2370</v>
      </c>
      <c r="BR498" s="34">
        <v>7916</v>
      </c>
      <c r="BS498" s="39">
        <v>9</v>
      </c>
      <c r="BU498" s="38">
        <v>655000</v>
      </c>
      <c r="BV498" s="34">
        <v>3</v>
      </c>
      <c r="BW498" s="59">
        <v>2</v>
      </c>
      <c r="BX498" s="34">
        <v>2370</v>
      </c>
      <c r="BY498" s="34">
        <v>7916</v>
      </c>
      <c r="BZ498" s="39">
        <v>9</v>
      </c>
      <c r="FJ498" s="100"/>
      <c r="FK498" s="89"/>
      <c r="FL498" s="89">
        <v>3640</v>
      </c>
      <c r="FM498" s="89">
        <v>932990</v>
      </c>
      <c r="FN498" s="145">
        <f t="shared" si="66"/>
        <v>1761.44</v>
      </c>
      <c r="FO498" s="145">
        <f t="shared" si="67"/>
        <v>3102670.8736</v>
      </c>
      <c r="FP498" s="89">
        <f t="shared" si="63"/>
        <v>477007.1</v>
      </c>
      <c r="FQ498" s="89">
        <f t="shared" si="64"/>
        <v>227535773450.40997</v>
      </c>
      <c r="FR498" s="89">
        <f t="shared" si="65"/>
        <v>840219386.22399998</v>
      </c>
      <c r="FS498" s="89"/>
      <c r="FT498" s="89"/>
      <c r="FU498" s="89"/>
      <c r="FV498" s="139"/>
      <c r="FW498" s="139"/>
      <c r="FX498" s="139"/>
      <c r="FY498" s="139"/>
      <c r="GA498" s="139"/>
      <c r="GB498" s="139"/>
    </row>
    <row r="499" spans="2:184">
      <c r="B499" s="26">
        <v>563950</v>
      </c>
      <c r="C499" s="6">
        <v>4</v>
      </c>
      <c r="D499" s="6">
        <v>2</v>
      </c>
      <c r="E499" s="6">
        <v>3050</v>
      </c>
      <c r="F499" s="6">
        <v>4750</v>
      </c>
      <c r="G499" s="27">
        <v>8</v>
      </c>
      <c r="I499" s="55">
        <v>939000</v>
      </c>
      <c r="J499" s="6">
        <v>4</v>
      </c>
      <c r="K499" s="6">
        <v>3</v>
      </c>
      <c r="L499" s="6">
        <v>3640</v>
      </c>
      <c r="M499" s="6">
        <v>6049</v>
      </c>
      <c r="N499" s="27">
        <v>9</v>
      </c>
      <c r="P499" s="26">
        <v>906000</v>
      </c>
      <c r="Q499" s="57">
        <v>4</v>
      </c>
      <c r="R499" s="6">
        <v>2</v>
      </c>
      <c r="S499" s="6">
        <v>2480</v>
      </c>
      <c r="T499" s="6">
        <v>5000</v>
      </c>
      <c r="U499" s="27">
        <v>8</v>
      </c>
      <c r="W499" s="38">
        <v>800000</v>
      </c>
      <c r="X499" s="34">
        <v>3</v>
      </c>
      <c r="Y499" s="59">
        <v>3</v>
      </c>
      <c r="Z499" s="34">
        <v>2060</v>
      </c>
      <c r="AA499" s="34">
        <v>3200</v>
      </c>
      <c r="AB499" s="39">
        <v>8</v>
      </c>
      <c r="AD499" s="38">
        <v>806000</v>
      </c>
      <c r="AE499" s="34">
        <v>4</v>
      </c>
      <c r="AF499" s="34">
        <v>2</v>
      </c>
      <c r="AG499" s="34">
        <v>2500</v>
      </c>
      <c r="AH499" s="34">
        <v>206474</v>
      </c>
      <c r="AI499" s="62">
        <v>10</v>
      </c>
      <c r="AK499" s="38">
        <v>765000</v>
      </c>
      <c r="AL499" s="34">
        <v>3</v>
      </c>
      <c r="AM499" s="34">
        <v>3</v>
      </c>
      <c r="AN499" s="59">
        <v>3190</v>
      </c>
      <c r="AO499" s="34">
        <v>5283</v>
      </c>
      <c r="AP499" s="39">
        <v>9</v>
      </c>
      <c r="AS499" s="38">
        <v>660000</v>
      </c>
      <c r="AT499" s="34">
        <v>3</v>
      </c>
      <c r="AU499" s="34">
        <v>3</v>
      </c>
      <c r="AV499" s="34">
        <v>3600</v>
      </c>
      <c r="AW499" s="59">
        <v>37982</v>
      </c>
      <c r="AX499" s="39">
        <v>8</v>
      </c>
      <c r="BN499" s="38">
        <v>659000</v>
      </c>
      <c r="BO499" s="34">
        <v>4</v>
      </c>
      <c r="BP499" s="59">
        <v>2</v>
      </c>
      <c r="BQ499" s="34">
        <v>2090</v>
      </c>
      <c r="BR499" s="34">
        <v>10800</v>
      </c>
      <c r="BS499" s="39">
        <v>7</v>
      </c>
      <c r="BU499" s="38">
        <v>659000</v>
      </c>
      <c r="BV499" s="34">
        <v>4</v>
      </c>
      <c r="BW499" s="59">
        <v>2</v>
      </c>
      <c r="BX499" s="34">
        <v>2090</v>
      </c>
      <c r="BY499" s="34">
        <v>10800</v>
      </c>
      <c r="BZ499" s="39">
        <v>7</v>
      </c>
      <c r="FJ499" s="100"/>
      <c r="FK499" s="89"/>
      <c r="FL499" s="89">
        <v>3640</v>
      </c>
      <c r="FM499" s="89">
        <v>939000</v>
      </c>
      <c r="FN499" s="145">
        <f t="shared" si="66"/>
        <v>1761.44</v>
      </c>
      <c r="FO499" s="145">
        <f t="shared" si="67"/>
        <v>3102670.8736</v>
      </c>
      <c r="FP499" s="89">
        <f t="shared" si="63"/>
        <v>483017.1</v>
      </c>
      <c r="FQ499" s="89">
        <f t="shared" si="64"/>
        <v>233305518892.40997</v>
      </c>
      <c r="FR499" s="89">
        <f t="shared" si="65"/>
        <v>850805640.62399995</v>
      </c>
      <c r="FS499" s="89"/>
      <c r="FT499" s="89"/>
      <c r="FU499" s="89"/>
      <c r="FV499" s="139"/>
      <c r="FW499" s="139"/>
      <c r="FX499" s="139"/>
      <c r="FY499" s="139"/>
      <c r="GA499" s="139"/>
      <c r="GB499" s="139"/>
    </row>
    <row r="500" spans="2:184">
      <c r="B500" s="26">
        <v>391000</v>
      </c>
      <c r="C500" s="6">
        <v>3</v>
      </c>
      <c r="D500" s="6">
        <v>2</v>
      </c>
      <c r="E500" s="6">
        <v>1800</v>
      </c>
      <c r="F500" s="6">
        <v>1120</v>
      </c>
      <c r="G500" s="27">
        <v>8</v>
      </c>
      <c r="I500" s="55">
        <v>950000</v>
      </c>
      <c r="J500" s="6">
        <v>3</v>
      </c>
      <c r="K500" s="6">
        <v>3</v>
      </c>
      <c r="L500" s="6">
        <v>3050</v>
      </c>
      <c r="M500" s="6">
        <v>18892</v>
      </c>
      <c r="N500" s="27">
        <v>8</v>
      </c>
      <c r="P500" s="26">
        <v>910000</v>
      </c>
      <c r="Q500" s="57">
        <v>4</v>
      </c>
      <c r="R500" s="6">
        <v>1</v>
      </c>
      <c r="S500" s="6">
        <v>2890</v>
      </c>
      <c r="T500" s="6">
        <v>9000</v>
      </c>
      <c r="U500" s="27">
        <v>8</v>
      </c>
      <c r="W500" s="38">
        <v>840000</v>
      </c>
      <c r="X500" s="34">
        <v>4</v>
      </c>
      <c r="Y500" s="59">
        <v>3</v>
      </c>
      <c r="Z500" s="34">
        <v>3840</v>
      </c>
      <c r="AA500" s="34">
        <v>85728</v>
      </c>
      <c r="AB500" s="39">
        <v>10</v>
      </c>
      <c r="AD500" s="38">
        <v>840000</v>
      </c>
      <c r="AE500" s="34">
        <v>4</v>
      </c>
      <c r="AF500" s="34">
        <v>3</v>
      </c>
      <c r="AG500" s="34">
        <v>3840</v>
      </c>
      <c r="AH500" s="34">
        <v>85728</v>
      </c>
      <c r="AI500" s="62">
        <v>10</v>
      </c>
      <c r="AK500" s="38">
        <v>580000</v>
      </c>
      <c r="AL500" s="34">
        <v>4</v>
      </c>
      <c r="AM500" s="34">
        <v>2</v>
      </c>
      <c r="AN500" s="59">
        <v>3250</v>
      </c>
      <c r="AO500" s="34">
        <v>5000</v>
      </c>
      <c r="AP500" s="39">
        <v>8</v>
      </c>
      <c r="AS500" s="38">
        <v>838000</v>
      </c>
      <c r="AT500" s="34">
        <v>4</v>
      </c>
      <c r="AU500" s="34">
        <v>2</v>
      </c>
      <c r="AV500" s="34">
        <v>3310</v>
      </c>
      <c r="AW500" s="59">
        <v>42998</v>
      </c>
      <c r="AX500" s="39">
        <v>9</v>
      </c>
      <c r="BN500" s="38">
        <v>659950</v>
      </c>
      <c r="BO500" s="34">
        <v>3</v>
      </c>
      <c r="BP500" s="59">
        <v>2</v>
      </c>
      <c r="BQ500" s="34">
        <v>1610</v>
      </c>
      <c r="BR500" s="34">
        <v>1246</v>
      </c>
      <c r="BS500" s="39">
        <v>9</v>
      </c>
      <c r="BU500" s="38">
        <v>659950</v>
      </c>
      <c r="BV500" s="34">
        <v>3</v>
      </c>
      <c r="BW500" s="59">
        <v>2</v>
      </c>
      <c r="BX500" s="34">
        <v>1610</v>
      </c>
      <c r="BY500" s="34">
        <v>1246</v>
      </c>
      <c r="BZ500" s="39">
        <v>9</v>
      </c>
      <c r="FJ500" s="100"/>
      <c r="FK500" s="89"/>
      <c r="FL500" s="89">
        <v>3050</v>
      </c>
      <c r="FM500" s="89">
        <v>950000</v>
      </c>
      <c r="FN500" s="145">
        <f t="shared" si="66"/>
        <v>1171.44</v>
      </c>
      <c r="FO500" s="145">
        <f t="shared" si="67"/>
        <v>1372271.6736000001</v>
      </c>
      <c r="FP500" s="89">
        <f t="shared" si="63"/>
        <v>494017.1</v>
      </c>
      <c r="FQ500" s="89">
        <f t="shared" si="64"/>
        <v>244052895092.40997</v>
      </c>
      <c r="FR500" s="89">
        <f t="shared" si="65"/>
        <v>578711391.62399995</v>
      </c>
      <c r="FS500" s="89"/>
      <c r="FT500" s="89"/>
      <c r="FU500" s="89"/>
      <c r="FV500" s="139"/>
      <c r="FW500" s="139"/>
      <c r="FX500" s="139"/>
      <c r="FY500" s="139"/>
      <c r="GA500" s="139"/>
      <c r="GB500" s="139"/>
    </row>
    <row r="501" spans="2:184">
      <c r="B501" s="26">
        <v>505000</v>
      </c>
      <c r="C501" s="6">
        <v>4</v>
      </c>
      <c r="D501" s="6">
        <v>2</v>
      </c>
      <c r="E501" s="6">
        <v>2790</v>
      </c>
      <c r="F501" s="6">
        <v>5602</v>
      </c>
      <c r="G501" s="27">
        <v>8</v>
      </c>
      <c r="I501" s="55">
        <v>954500</v>
      </c>
      <c r="J501" s="6">
        <v>3</v>
      </c>
      <c r="K501" s="6">
        <v>2</v>
      </c>
      <c r="L501" s="6">
        <v>2440</v>
      </c>
      <c r="M501" s="6">
        <v>9689</v>
      </c>
      <c r="N501" s="27">
        <v>8</v>
      </c>
      <c r="P501" s="26">
        <v>932990</v>
      </c>
      <c r="Q501" s="57">
        <v>4</v>
      </c>
      <c r="R501" s="6">
        <v>2</v>
      </c>
      <c r="S501" s="6">
        <v>3640</v>
      </c>
      <c r="T501" s="6">
        <v>6389</v>
      </c>
      <c r="U501" s="27">
        <v>9</v>
      </c>
      <c r="W501" s="38">
        <v>850000</v>
      </c>
      <c r="X501" s="34">
        <v>3</v>
      </c>
      <c r="Y501" s="59">
        <v>3</v>
      </c>
      <c r="Z501" s="34">
        <v>3070</v>
      </c>
      <c r="AA501" s="34">
        <v>7050</v>
      </c>
      <c r="AB501" s="39">
        <v>8</v>
      </c>
      <c r="AD501" s="38">
        <v>885000</v>
      </c>
      <c r="AE501" s="34">
        <v>4</v>
      </c>
      <c r="AF501" s="34">
        <v>2</v>
      </c>
      <c r="AG501" s="34">
        <v>4090</v>
      </c>
      <c r="AH501" s="34">
        <v>11225</v>
      </c>
      <c r="AI501" s="62">
        <v>10</v>
      </c>
      <c r="AK501" s="38">
        <v>689000</v>
      </c>
      <c r="AL501" s="34">
        <v>4</v>
      </c>
      <c r="AM501" s="34">
        <v>2</v>
      </c>
      <c r="AN501" s="59">
        <v>3250</v>
      </c>
      <c r="AO501" s="34">
        <v>10000</v>
      </c>
      <c r="AP501" s="39">
        <v>9</v>
      </c>
      <c r="AS501" s="38">
        <v>155000</v>
      </c>
      <c r="AT501" s="34">
        <v>2</v>
      </c>
      <c r="AU501" s="34">
        <v>1</v>
      </c>
      <c r="AV501" s="34">
        <v>1010</v>
      </c>
      <c r="AW501" s="59">
        <v>43056</v>
      </c>
      <c r="AX501" s="39">
        <v>5</v>
      </c>
      <c r="BN501" s="38">
        <v>660000</v>
      </c>
      <c r="BO501" s="34">
        <v>4</v>
      </c>
      <c r="BP501" s="59">
        <v>2</v>
      </c>
      <c r="BQ501" s="34">
        <v>2510</v>
      </c>
      <c r="BR501" s="34">
        <v>4543</v>
      </c>
      <c r="BS501" s="39">
        <v>8</v>
      </c>
      <c r="BU501" s="38">
        <v>660000</v>
      </c>
      <c r="BV501" s="34">
        <v>4</v>
      </c>
      <c r="BW501" s="59">
        <v>2</v>
      </c>
      <c r="BX501" s="34">
        <v>2510</v>
      </c>
      <c r="BY501" s="34">
        <v>4543</v>
      </c>
      <c r="BZ501" s="39">
        <v>8</v>
      </c>
      <c r="FJ501" s="100"/>
      <c r="FK501" s="89"/>
      <c r="FL501" s="89">
        <v>2440</v>
      </c>
      <c r="FM501" s="89">
        <v>954500</v>
      </c>
      <c r="FN501" s="145">
        <f t="shared" si="66"/>
        <v>561.44000000000005</v>
      </c>
      <c r="FO501" s="145">
        <f t="shared" si="67"/>
        <v>315214.87360000005</v>
      </c>
      <c r="FP501" s="89">
        <f t="shared" si="63"/>
        <v>498517.1</v>
      </c>
      <c r="FQ501" s="89">
        <f t="shared" si="64"/>
        <v>248519298992.40997</v>
      </c>
      <c r="FR501" s="89">
        <f t="shared" si="65"/>
        <v>279887440.62400001</v>
      </c>
      <c r="FS501" s="89"/>
      <c r="FT501" s="89"/>
      <c r="FU501" s="89"/>
      <c r="FV501" s="139"/>
      <c r="FW501" s="139"/>
      <c r="FX501" s="139"/>
      <c r="FY501" s="139"/>
      <c r="GA501" s="139"/>
      <c r="GB501" s="139"/>
    </row>
    <row r="502" spans="2:184">
      <c r="B502" s="26">
        <v>332000</v>
      </c>
      <c r="C502" s="6">
        <v>4</v>
      </c>
      <c r="D502" s="6">
        <v>2</v>
      </c>
      <c r="E502" s="6">
        <v>2380</v>
      </c>
      <c r="F502" s="6">
        <v>5737</v>
      </c>
      <c r="G502" s="27">
        <v>7</v>
      </c>
      <c r="I502" s="55">
        <v>982000</v>
      </c>
      <c r="J502" s="6">
        <v>4</v>
      </c>
      <c r="K502" s="6">
        <v>2</v>
      </c>
      <c r="L502" s="6">
        <v>2790</v>
      </c>
      <c r="M502" s="6">
        <v>10289</v>
      </c>
      <c r="N502" s="27">
        <v>9</v>
      </c>
      <c r="P502" s="26">
        <v>939000</v>
      </c>
      <c r="Q502" s="57">
        <v>4</v>
      </c>
      <c r="R502" s="6">
        <v>3</v>
      </c>
      <c r="S502" s="6">
        <v>3640</v>
      </c>
      <c r="T502" s="6">
        <v>6049</v>
      </c>
      <c r="U502" s="27">
        <v>9</v>
      </c>
      <c r="W502" s="38">
        <v>884744</v>
      </c>
      <c r="X502" s="34">
        <v>4</v>
      </c>
      <c r="Y502" s="59">
        <v>3</v>
      </c>
      <c r="Z502" s="34">
        <v>4210</v>
      </c>
      <c r="AA502" s="34">
        <v>9414</v>
      </c>
      <c r="AB502" s="39">
        <v>9</v>
      </c>
      <c r="AD502" s="38">
        <v>896000</v>
      </c>
      <c r="AE502" s="34">
        <v>4</v>
      </c>
      <c r="AF502" s="34">
        <v>2</v>
      </c>
      <c r="AG502" s="34">
        <v>3560</v>
      </c>
      <c r="AH502" s="34">
        <v>46644</v>
      </c>
      <c r="AI502" s="62">
        <v>10</v>
      </c>
      <c r="AK502" s="38">
        <v>650000</v>
      </c>
      <c r="AL502" s="34">
        <v>4</v>
      </c>
      <c r="AM502" s="34">
        <v>3</v>
      </c>
      <c r="AN502" s="59">
        <v>3270</v>
      </c>
      <c r="AO502" s="34">
        <v>15704</v>
      </c>
      <c r="AP502" s="39">
        <v>9</v>
      </c>
      <c r="AS502" s="38">
        <v>337000</v>
      </c>
      <c r="AT502" s="34">
        <v>3</v>
      </c>
      <c r="AU502" s="34">
        <v>2</v>
      </c>
      <c r="AV502" s="34">
        <v>2235</v>
      </c>
      <c r="AW502" s="59">
        <v>43560</v>
      </c>
      <c r="AX502" s="39">
        <v>7</v>
      </c>
      <c r="BN502" s="38">
        <v>670000</v>
      </c>
      <c r="BO502" s="34">
        <v>3</v>
      </c>
      <c r="BP502" s="59">
        <v>2</v>
      </c>
      <c r="BQ502" s="34">
        <v>2570</v>
      </c>
      <c r="BR502" s="34">
        <v>10078</v>
      </c>
      <c r="BS502" s="39">
        <v>8</v>
      </c>
      <c r="BU502" s="38">
        <v>670000</v>
      </c>
      <c r="BV502" s="34">
        <v>3</v>
      </c>
      <c r="BW502" s="59">
        <v>2</v>
      </c>
      <c r="BX502" s="34">
        <v>2570</v>
      </c>
      <c r="BY502" s="34">
        <v>10078</v>
      </c>
      <c r="BZ502" s="39">
        <v>8</v>
      </c>
      <c r="FJ502" s="100"/>
      <c r="FK502" s="89"/>
      <c r="FL502" s="89">
        <v>2790</v>
      </c>
      <c r="FM502" s="89">
        <v>982000</v>
      </c>
      <c r="FN502" s="145">
        <f t="shared" si="66"/>
        <v>911.44</v>
      </c>
      <c r="FO502" s="145">
        <f t="shared" si="67"/>
        <v>830722.87360000005</v>
      </c>
      <c r="FP502" s="89">
        <f t="shared" si="63"/>
        <v>526017.1</v>
      </c>
      <c r="FQ502" s="89">
        <f t="shared" si="64"/>
        <v>276693989492.40997</v>
      </c>
      <c r="FR502" s="89">
        <f t="shared" si="65"/>
        <v>479433025.62400001</v>
      </c>
      <c r="FS502" s="89"/>
      <c r="FT502" s="89"/>
      <c r="FU502" s="89"/>
      <c r="FV502" s="139"/>
      <c r="FW502" s="139"/>
      <c r="FX502" s="139"/>
      <c r="FY502" s="139"/>
      <c r="GA502" s="139"/>
      <c r="GB502" s="139"/>
    </row>
    <row r="503" spans="2:184">
      <c r="B503" s="26">
        <v>336750</v>
      </c>
      <c r="C503" s="6">
        <v>2</v>
      </c>
      <c r="D503" s="6">
        <v>2</v>
      </c>
      <c r="E503" s="6">
        <v>1170</v>
      </c>
      <c r="F503" s="6">
        <v>1011</v>
      </c>
      <c r="G503" s="27">
        <v>7</v>
      </c>
      <c r="I503" s="55">
        <v>985000</v>
      </c>
      <c r="J503" s="6">
        <v>2</v>
      </c>
      <c r="K503" s="6">
        <v>2</v>
      </c>
      <c r="L503" s="6">
        <v>2720</v>
      </c>
      <c r="M503" s="6">
        <v>26761</v>
      </c>
      <c r="N503" s="27">
        <v>7</v>
      </c>
      <c r="P503" s="26">
        <v>982000</v>
      </c>
      <c r="Q503" s="57">
        <v>4</v>
      </c>
      <c r="R503" s="6">
        <v>2</v>
      </c>
      <c r="S503" s="6">
        <v>2790</v>
      </c>
      <c r="T503" s="6">
        <v>10289</v>
      </c>
      <c r="U503" s="27">
        <v>9</v>
      </c>
      <c r="W503" s="38">
        <v>939000</v>
      </c>
      <c r="X503" s="34">
        <v>4</v>
      </c>
      <c r="Y503" s="59">
        <v>3</v>
      </c>
      <c r="Z503" s="34">
        <v>3640</v>
      </c>
      <c r="AA503" s="34">
        <v>6049</v>
      </c>
      <c r="AB503" s="39">
        <v>9</v>
      </c>
      <c r="AD503" s="38">
        <v>898000</v>
      </c>
      <c r="AE503" s="34">
        <v>4</v>
      </c>
      <c r="AF503" s="34">
        <v>2</v>
      </c>
      <c r="AG503" s="34">
        <v>3700</v>
      </c>
      <c r="AH503" s="34">
        <v>63991</v>
      </c>
      <c r="AI503" s="62">
        <v>10</v>
      </c>
      <c r="AK503" s="38">
        <v>649950</v>
      </c>
      <c r="AL503" s="34">
        <v>3</v>
      </c>
      <c r="AM503" s="34">
        <v>2</v>
      </c>
      <c r="AN503" s="59">
        <v>3310</v>
      </c>
      <c r="AO503" s="34">
        <v>387684</v>
      </c>
      <c r="AP503" s="39">
        <v>8</v>
      </c>
      <c r="AS503" s="38">
        <v>322000</v>
      </c>
      <c r="AT503" s="34">
        <v>3</v>
      </c>
      <c r="AU503" s="34">
        <v>2</v>
      </c>
      <c r="AV503" s="34">
        <v>1760</v>
      </c>
      <c r="AW503" s="59">
        <v>43575</v>
      </c>
      <c r="AX503" s="39">
        <v>7</v>
      </c>
      <c r="BN503" s="38">
        <v>672000</v>
      </c>
      <c r="BO503" s="34">
        <v>4</v>
      </c>
      <c r="BP503" s="59">
        <v>2</v>
      </c>
      <c r="BQ503" s="34">
        <v>2440</v>
      </c>
      <c r="BR503" s="34">
        <v>10049</v>
      </c>
      <c r="BS503" s="39">
        <v>9</v>
      </c>
      <c r="BU503" s="38">
        <v>672000</v>
      </c>
      <c r="BV503" s="34">
        <v>4</v>
      </c>
      <c r="BW503" s="59">
        <v>2</v>
      </c>
      <c r="BX503" s="34">
        <v>2440</v>
      </c>
      <c r="BY503" s="34">
        <v>10049</v>
      </c>
      <c r="BZ503" s="39">
        <v>9</v>
      </c>
      <c r="FJ503" s="100"/>
      <c r="FK503" s="89"/>
      <c r="FL503" s="89">
        <v>2720</v>
      </c>
      <c r="FM503" s="89">
        <v>985000</v>
      </c>
      <c r="FN503" s="145">
        <f t="shared" si="66"/>
        <v>841.44</v>
      </c>
      <c r="FO503" s="145">
        <f t="shared" si="67"/>
        <v>708021.27360000007</v>
      </c>
      <c r="FP503" s="89">
        <f t="shared" si="63"/>
        <v>529017.1</v>
      </c>
      <c r="FQ503" s="89">
        <f t="shared" si="64"/>
        <v>279859092092.40997</v>
      </c>
      <c r="FR503" s="89">
        <f t="shared" si="65"/>
        <v>445136148.62400001</v>
      </c>
      <c r="FS503" s="89"/>
      <c r="FT503" s="89"/>
      <c r="FU503" s="89"/>
      <c r="FV503" s="139"/>
      <c r="FW503" s="139"/>
      <c r="FX503" s="139"/>
      <c r="FY503" s="139"/>
      <c r="GA503" s="139"/>
      <c r="GB503" s="139"/>
    </row>
    <row r="504" spans="2:184" ht="16" thickBot="1">
      <c r="B504" s="31">
        <v>516500</v>
      </c>
      <c r="C504" s="32">
        <v>2</v>
      </c>
      <c r="D504" s="32">
        <v>1</v>
      </c>
      <c r="E504" s="32">
        <v>1100</v>
      </c>
      <c r="F504" s="32">
        <v>638</v>
      </c>
      <c r="G504" s="33">
        <v>9</v>
      </c>
      <c r="I504" s="56">
        <v>995000</v>
      </c>
      <c r="J504" s="32">
        <v>4</v>
      </c>
      <c r="K504" s="32">
        <v>2</v>
      </c>
      <c r="L504" s="32">
        <v>2340</v>
      </c>
      <c r="M504" s="32">
        <v>13406</v>
      </c>
      <c r="N504" s="33">
        <v>9</v>
      </c>
      <c r="P504" s="31">
        <v>995000</v>
      </c>
      <c r="Q504" s="58">
        <v>4</v>
      </c>
      <c r="R504" s="32">
        <v>2</v>
      </c>
      <c r="S504" s="32">
        <v>2340</v>
      </c>
      <c r="T504" s="32">
        <v>13406</v>
      </c>
      <c r="U504" s="33">
        <v>9</v>
      </c>
      <c r="W504" s="43">
        <v>950000</v>
      </c>
      <c r="X504" s="44">
        <v>3</v>
      </c>
      <c r="Y504" s="61">
        <v>3</v>
      </c>
      <c r="Z504" s="44">
        <v>3050</v>
      </c>
      <c r="AA504" s="44">
        <v>18892</v>
      </c>
      <c r="AB504" s="45">
        <v>8</v>
      </c>
      <c r="AD504" s="43">
        <v>912000</v>
      </c>
      <c r="AE504" s="44">
        <v>3</v>
      </c>
      <c r="AF504" s="44">
        <v>2</v>
      </c>
      <c r="AG504" s="44">
        <v>2979</v>
      </c>
      <c r="AH504" s="44">
        <v>17313</v>
      </c>
      <c r="AI504" s="63">
        <v>10</v>
      </c>
      <c r="AK504" s="38">
        <v>838000</v>
      </c>
      <c r="AL504" s="34">
        <v>4</v>
      </c>
      <c r="AM504" s="34">
        <v>2</v>
      </c>
      <c r="AN504" s="59">
        <v>3310</v>
      </c>
      <c r="AO504" s="34">
        <v>42998</v>
      </c>
      <c r="AP504" s="39">
        <v>9</v>
      </c>
      <c r="AS504" s="38">
        <v>340000</v>
      </c>
      <c r="AT504" s="34">
        <v>3</v>
      </c>
      <c r="AU504" s="34">
        <v>1</v>
      </c>
      <c r="AV504" s="34">
        <v>1740</v>
      </c>
      <c r="AW504" s="59">
        <v>46580</v>
      </c>
      <c r="AX504" s="39">
        <v>7</v>
      </c>
      <c r="BN504" s="38">
        <v>680000</v>
      </c>
      <c r="BO504" s="34">
        <v>3</v>
      </c>
      <c r="BP504" s="59">
        <v>2</v>
      </c>
      <c r="BQ504" s="34">
        <v>1820</v>
      </c>
      <c r="BR504" s="34">
        <v>8316</v>
      </c>
      <c r="BS504" s="39">
        <v>7</v>
      </c>
      <c r="BU504" s="38">
        <v>680000</v>
      </c>
      <c r="BV504" s="34">
        <v>3</v>
      </c>
      <c r="BW504" s="59">
        <v>2</v>
      </c>
      <c r="BX504" s="34">
        <v>1820</v>
      </c>
      <c r="BY504" s="34">
        <v>8316</v>
      </c>
      <c r="BZ504" s="39">
        <v>7</v>
      </c>
      <c r="FJ504" s="100"/>
      <c r="FK504" s="89"/>
      <c r="FL504" s="89">
        <v>2340</v>
      </c>
      <c r="FM504" s="89">
        <v>995000</v>
      </c>
      <c r="FN504" s="145">
        <f t="shared" si="66"/>
        <v>461.44000000000005</v>
      </c>
      <c r="FO504" s="145">
        <f t="shared" si="67"/>
        <v>212926.87360000005</v>
      </c>
      <c r="FP504" s="89">
        <f t="shared" si="63"/>
        <v>539017.1</v>
      </c>
      <c r="FQ504" s="89">
        <f t="shared" si="64"/>
        <v>290539434092.40997</v>
      </c>
      <c r="FR504" s="89">
        <f t="shared" si="65"/>
        <v>248724050.62400001</v>
      </c>
      <c r="FS504" s="89"/>
      <c r="FT504" s="89"/>
      <c r="FU504" s="89"/>
      <c r="FV504" s="139"/>
      <c r="FW504" s="139"/>
      <c r="FX504" s="139"/>
      <c r="FY504" s="139"/>
      <c r="GA504" s="139"/>
      <c r="GB504" s="139"/>
    </row>
    <row r="505" spans="2:184">
      <c r="AK505" s="38">
        <v>455000</v>
      </c>
      <c r="AL505" s="34">
        <v>4</v>
      </c>
      <c r="AM505" s="34">
        <v>2</v>
      </c>
      <c r="AN505" s="59">
        <v>3360</v>
      </c>
      <c r="AO505" s="34">
        <v>7685</v>
      </c>
      <c r="AP505" s="39">
        <v>9</v>
      </c>
      <c r="AS505" s="38">
        <v>896000</v>
      </c>
      <c r="AT505" s="34">
        <v>4</v>
      </c>
      <c r="AU505" s="34">
        <v>2</v>
      </c>
      <c r="AV505" s="34">
        <v>3560</v>
      </c>
      <c r="AW505" s="59">
        <v>46644</v>
      </c>
      <c r="AX505" s="39">
        <v>10</v>
      </c>
      <c r="BN505" s="38">
        <v>680000</v>
      </c>
      <c r="BO505" s="34">
        <v>4</v>
      </c>
      <c r="BP505" s="59">
        <v>2</v>
      </c>
      <c r="BQ505" s="34">
        <v>3620</v>
      </c>
      <c r="BR505" s="34">
        <v>35429</v>
      </c>
      <c r="BS505" s="39">
        <v>10</v>
      </c>
      <c r="BU505" s="38">
        <v>680000</v>
      </c>
      <c r="BV505" s="34">
        <v>4</v>
      </c>
      <c r="BW505" s="59">
        <v>2</v>
      </c>
      <c r="BX505" s="34">
        <v>3620</v>
      </c>
      <c r="BY505" s="34">
        <v>35429</v>
      </c>
      <c r="BZ505" s="39">
        <v>10</v>
      </c>
      <c r="FJ505" s="100"/>
      <c r="FK505" s="89"/>
      <c r="FL505" s="89"/>
      <c r="FM505" s="89"/>
      <c r="FN505" s="89"/>
      <c r="FO505" s="89"/>
      <c r="FP505" s="89"/>
      <c r="FQ505" s="89"/>
      <c r="FR505" s="89"/>
      <c r="FS505" s="89"/>
      <c r="FT505" s="89"/>
      <c r="FU505" s="89"/>
      <c r="FV505" s="139"/>
      <c r="FW505" s="139"/>
      <c r="FX505" s="139"/>
      <c r="FY505" s="139"/>
      <c r="GA505" s="139"/>
      <c r="GB505" s="139"/>
    </row>
    <row r="506" spans="2:184">
      <c r="AK506" s="38">
        <v>350000</v>
      </c>
      <c r="AL506" s="34">
        <v>4</v>
      </c>
      <c r="AM506" s="34">
        <v>2</v>
      </c>
      <c r="AN506" s="59">
        <v>3390</v>
      </c>
      <c r="AO506" s="34">
        <v>16153</v>
      </c>
      <c r="AP506" s="39">
        <v>7</v>
      </c>
      <c r="AS506" s="38">
        <v>379500</v>
      </c>
      <c r="AT506" s="34">
        <v>4</v>
      </c>
      <c r="AU506" s="34">
        <v>2</v>
      </c>
      <c r="AV506" s="34">
        <v>2120</v>
      </c>
      <c r="AW506" s="59">
        <v>53578</v>
      </c>
      <c r="AX506" s="39">
        <v>7</v>
      </c>
      <c r="BN506" s="38">
        <v>689000</v>
      </c>
      <c r="BO506" s="34">
        <v>4</v>
      </c>
      <c r="BP506" s="59">
        <v>2</v>
      </c>
      <c r="BQ506" s="34">
        <v>3250</v>
      </c>
      <c r="BR506" s="34">
        <v>10000</v>
      </c>
      <c r="BS506" s="39">
        <v>9</v>
      </c>
      <c r="BU506" s="38">
        <v>689000</v>
      </c>
      <c r="BV506" s="34">
        <v>4</v>
      </c>
      <c r="BW506" s="59">
        <v>2</v>
      </c>
      <c r="BX506" s="34">
        <v>3250</v>
      </c>
      <c r="BY506" s="34">
        <v>10000</v>
      </c>
      <c r="BZ506" s="39">
        <v>9</v>
      </c>
      <c r="FJ506" s="100"/>
      <c r="FK506" s="89"/>
      <c r="FL506" s="89"/>
      <c r="FM506" s="89"/>
      <c r="FN506" s="89"/>
      <c r="FO506" s="89"/>
      <c r="FP506" s="89"/>
      <c r="FQ506" s="89"/>
      <c r="FR506" s="89"/>
      <c r="FS506" s="89"/>
      <c r="FT506" s="89"/>
      <c r="FU506" s="89"/>
      <c r="FV506" s="139"/>
      <c r="FW506" s="139"/>
      <c r="FX506" s="139"/>
      <c r="FY506" s="139"/>
      <c r="GA506" s="139"/>
      <c r="GB506" s="139"/>
    </row>
    <row r="507" spans="2:184">
      <c r="AK507" s="38">
        <v>895000</v>
      </c>
      <c r="AL507" s="34">
        <v>4</v>
      </c>
      <c r="AM507" s="34">
        <v>1</v>
      </c>
      <c r="AN507" s="59">
        <v>3390</v>
      </c>
      <c r="AO507" s="34">
        <v>6200</v>
      </c>
      <c r="AP507" s="39">
        <v>8</v>
      </c>
      <c r="AS507" s="38">
        <v>510000</v>
      </c>
      <c r="AT507" s="34">
        <v>3</v>
      </c>
      <c r="AU507" s="34">
        <v>1</v>
      </c>
      <c r="AV507" s="34">
        <v>2060</v>
      </c>
      <c r="AW507" s="59">
        <v>58341</v>
      </c>
      <c r="AX507" s="39">
        <v>8</v>
      </c>
      <c r="BN507" s="38">
        <v>690000</v>
      </c>
      <c r="BO507" s="34">
        <v>3</v>
      </c>
      <c r="BP507" s="59">
        <v>2</v>
      </c>
      <c r="BQ507" s="34">
        <v>2430</v>
      </c>
      <c r="BR507" s="34">
        <v>8327</v>
      </c>
      <c r="BS507" s="39">
        <v>9</v>
      </c>
      <c r="BU507" s="38">
        <v>690000</v>
      </c>
      <c r="BV507" s="34">
        <v>3</v>
      </c>
      <c r="BW507" s="59">
        <v>2</v>
      </c>
      <c r="BX507" s="34">
        <v>2430</v>
      </c>
      <c r="BY507" s="34">
        <v>8327</v>
      </c>
      <c r="BZ507" s="39">
        <v>9</v>
      </c>
      <c r="FJ507" s="100"/>
      <c r="FK507" s="89"/>
      <c r="FL507" s="89"/>
      <c r="FM507" s="89"/>
      <c r="FN507" s="89"/>
      <c r="FO507" s="89"/>
      <c r="FP507" s="89"/>
      <c r="FQ507" s="89"/>
      <c r="FR507" s="89"/>
      <c r="FS507" s="89"/>
      <c r="FT507" s="89"/>
      <c r="FU507" s="89"/>
      <c r="FV507" s="139"/>
      <c r="FW507" s="139"/>
      <c r="FX507" s="139"/>
      <c r="FY507" s="139"/>
      <c r="GA507" s="139"/>
      <c r="GB507" s="139"/>
    </row>
    <row r="508" spans="2:184">
      <c r="AK508" s="38">
        <v>712000</v>
      </c>
      <c r="AL508" s="34">
        <v>4</v>
      </c>
      <c r="AM508" s="34">
        <v>2</v>
      </c>
      <c r="AN508" s="59">
        <v>3400</v>
      </c>
      <c r="AO508" s="34">
        <v>247421</v>
      </c>
      <c r="AP508" s="39">
        <v>9</v>
      </c>
      <c r="AS508" s="38">
        <v>898000</v>
      </c>
      <c r="AT508" s="34">
        <v>4</v>
      </c>
      <c r="AU508" s="34">
        <v>2</v>
      </c>
      <c r="AV508" s="34">
        <v>3700</v>
      </c>
      <c r="AW508" s="59">
        <v>63991</v>
      </c>
      <c r="AX508" s="39">
        <v>10</v>
      </c>
      <c r="BN508" s="38">
        <v>691500</v>
      </c>
      <c r="BO508" s="34">
        <v>4</v>
      </c>
      <c r="BP508" s="59">
        <v>2</v>
      </c>
      <c r="BQ508" s="34">
        <v>2600</v>
      </c>
      <c r="BR508" s="34">
        <v>7200</v>
      </c>
      <c r="BS508" s="39">
        <v>7</v>
      </c>
      <c r="BU508" s="38">
        <v>691500</v>
      </c>
      <c r="BV508" s="34">
        <v>4</v>
      </c>
      <c r="BW508" s="59">
        <v>2</v>
      </c>
      <c r="BX508" s="34">
        <v>2600</v>
      </c>
      <c r="BY508" s="34">
        <v>7200</v>
      </c>
      <c r="BZ508" s="39">
        <v>7</v>
      </c>
      <c r="FJ508" s="100"/>
      <c r="FK508" s="89"/>
      <c r="FL508" s="89"/>
      <c r="FM508" s="89"/>
      <c r="FN508" s="89"/>
      <c r="FO508" s="89"/>
      <c r="FP508" s="89"/>
      <c r="FQ508" s="89"/>
      <c r="FR508" s="89"/>
      <c r="FS508" s="89"/>
      <c r="FT508" s="89"/>
      <c r="FU508" s="89"/>
      <c r="FV508" s="139"/>
      <c r="FW508" s="139"/>
      <c r="FX508" s="139"/>
      <c r="FY508" s="139"/>
      <c r="GA508" s="139"/>
      <c r="GB508" s="139"/>
    </row>
    <row r="509" spans="2:184">
      <c r="AK509" s="38">
        <v>830000</v>
      </c>
      <c r="AL509" s="34">
        <v>4</v>
      </c>
      <c r="AM509" s="34">
        <v>2</v>
      </c>
      <c r="AN509" s="59">
        <v>3400</v>
      </c>
      <c r="AO509" s="34">
        <v>9692</v>
      </c>
      <c r="AP509" s="39">
        <v>9</v>
      </c>
      <c r="AS509" s="38">
        <v>415000</v>
      </c>
      <c r="AT509" s="34">
        <v>3</v>
      </c>
      <c r="AU509" s="34">
        <v>2</v>
      </c>
      <c r="AV509" s="34">
        <v>2600</v>
      </c>
      <c r="AW509" s="59">
        <v>64626</v>
      </c>
      <c r="AX509" s="39">
        <v>8</v>
      </c>
      <c r="BN509" s="38">
        <v>699000</v>
      </c>
      <c r="BO509" s="34">
        <v>4</v>
      </c>
      <c r="BP509" s="59">
        <v>2</v>
      </c>
      <c r="BQ509" s="34">
        <v>2440</v>
      </c>
      <c r="BR509" s="34">
        <v>14470</v>
      </c>
      <c r="BS509" s="39">
        <v>9</v>
      </c>
      <c r="BU509" s="38">
        <v>699000</v>
      </c>
      <c r="BV509" s="34">
        <v>4</v>
      </c>
      <c r="BW509" s="59">
        <v>2</v>
      </c>
      <c r="BX509" s="34">
        <v>2440</v>
      </c>
      <c r="BY509" s="34">
        <v>14470</v>
      </c>
      <c r="BZ509" s="39">
        <v>9</v>
      </c>
      <c r="FJ509" s="100"/>
      <c r="FK509" s="89"/>
      <c r="FL509" s="89"/>
      <c r="FM509" s="89"/>
      <c r="FN509" s="89"/>
      <c r="FO509" s="89"/>
      <c r="FP509" s="89"/>
      <c r="FQ509" s="89"/>
      <c r="FR509" s="89"/>
      <c r="FS509" s="89"/>
      <c r="FT509" s="89"/>
      <c r="FU509" s="89"/>
      <c r="FV509" s="139"/>
      <c r="FW509" s="139"/>
      <c r="FX509" s="139"/>
      <c r="FY509" s="139"/>
      <c r="GA509" s="139"/>
      <c r="GB509" s="139"/>
    </row>
    <row r="510" spans="2:184">
      <c r="AK510" s="38">
        <v>498000</v>
      </c>
      <c r="AL510" s="34">
        <v>4</v>
      </c>
      <c r="AM510" s="34">
        <v>2</v>
      </c>
      <c r="AN510" s="59">
        <v>3402</v>
      </c>
      <c r="AO510" s="34">
        <v>14355</v>
      </c>
      <c r="AP510" s="39">
        <v>10</v>
      </c>
      <c r="AS510" s="38">
        <v>354800</v>
      </c>
      <c r="AT510" s="34">
        <v>3</v>
      </c>
      <c r="AU510" s="34">
        <v>2</v>
      </c>
      <c r="AV510" s="34">
        <v>1370</v>
      </c>
      <c r="AW510" s="59">
        <v>78408</v>
      </c>
      <c r="AX510" s="39">
        <v>7</v>
      </c>
      <c r="BN510" s="38">
        <v>700000</v>
      </c>
      <c r="BO510" s="34">
        <v>3</v>
      </c>
      <c r="BP510" s="59">
        <v>2</v>
      </c>
      <c r="BQ510" s="34">
        <v>2080</v>
      </c>
      <c r="BR510" s="34">
        <v>3880</v>
      </c>
      <c r="BS510" s="39">
        <v>7</v>
      </c>
      <c r="BU510" s="38">
        <v>700000</v>
      </c>
      <c r="BV510" s="34">
        <v>3</v>
      </c>
      <c r="BW510" s="59">
        <v>2</v>
      </c>
      <c r="BX510" s="34">
        <v>2080</v>
      </c>
      <c r="BY510" s="34">
        <v>3880</v>
      </c>
      <c r="BZ510" s="39">
        <v>7</v>
      </c>
      <c r="FJ510" s="100"/>
      <c r="FK510" s="89"/>
      <c r="FL510" s="89"/>
      <c r="FM510" s="89"/>
      <c r="FN510" s="89"/>
      <c r="FO510" s="89"/>
      <c r="FP510" s="89"/>
      <c r="FQ510" s="89"/>
      <c r="FR510" s="89"/>
      <c r="FS510" s="89"/>
      <c r="FT510" s="89"/>
      <c r="FU510" s="89"/>
      <c r="FV510" s="139"/>
      <c r="FW510" s="139"/>
      <c r="FX510" s="139"/>
      <c r="FY510" s="139"/>
      <c r="GA510" s="139"/>
      <c r="GB510" s="139"/>
    </row>
    <row r="511" spans="2:184">
      <c r="AK511" s="38">
        <v>570000</v>
      </c>
      <c r="AL511" s="34">
        <v>4</v>
      </c>
      <c r="AM511" s="34">
        <v>2</v>
      </c>
      <c r="AN511" s="59">
        <v>3420</v>
      </c>
      <c r="AO511" s="34">
        <v>115434</v>
      </c>
      <c r="AP511" s="39">
        <v>9</v>
      </c>
      <c r="AS511" s="38">
        <v>375000</v>
      </c>
      <c r="AT511" s="34">
        <v>2</v>
      </c>
      <c r="AU511" s="34">
        <v>1</v>
      </c>
      <c r="AV511" s="34">
        <v>1840</v>
      </c>
      <c r="AW511" s="59">
        <v>81892</v>
      </c>
      <c r="AX511" s="39">
        <v>6</v>
      </c>
      <c r="BN511" s="38">
        <v>700000</v>
      </c>
      <c r="BO511" s="34">
        <v>4</v>
      </c>
      <c r="BP511" s="59">
        <v>2</v>
      </c>
      <c r="BQ511" s="34">
        <v>2440</v>
      </c>
      <c r="BR511" s="34">
        <v>9450</v>
      </c>
      <c r="BS511" s="39">
        <v>7</v>
      </c>
      <c r="BU511" s="38">
        <v>700000</v>
      </c>
      <c r="BV511" s="34">
        <v>4</v>
      </c>
      <c r="BW511" s="59">
        <v>2</v>
      </c>
      <c r="BX511" s="34">
        <v>2440</v>
      </c>
      <c r="BY511" s="34">
        <v>9450</v>
      </c>
      <c r="BZ511" s="39">
        <v>7</v>
      </c>
      <c r="FJ511" s="100"/>
      <c r="FK511" s="89"/>
      <c r="FL511" s="89"/>
      <c r="FM511" s="89"/>
      <c r="FN511" s="89"/>
      <c r="FO511" s="89"/>
      <c r="FP511" s="89"/>
      <c r="FQ511" s="89"/>
      <c r="FR511" s="89"/>
      <c r="FS511" s="89"/>
      <c r="FT511" s="89"/>
      <c r="FU511" s="89"/>
      <c r="FV511" s="139"/>
      <c r="FW511" s="139"/>
      <c r="FX511" s="139"/>
      <c r="FY511" s="139"/>
      <c r="GA511" s="139"/>
      <c r="GB511" s="139"/>
    </row>
    <row r="512" spans="2:184">
      <c r="AK512" s="38">
        <v>657044</v>
      </c>
      <c r="AL512" s="34">
        <v>3</v>
      </c>
      <c r="AM512" s="34">
        <v>3</v>
      </c>
      <c r="AN512" s="59">
        <v>3420</v>
      </c>
      <c r="AO512" s="34">
        <v>23786</v>
      </c>
      <c r="AP512" s="39">
        <v>9</v>
      </c>
      <c r="AS512" s="38">
        <v>780000</v>
      </c>
      <c r="AT512" s="34">
        <v>3</v>
      </c>
      <c r="AU512" s="34">
        <v>2</v>
      </c>
      <c r="AV512" s="34">
        <v>2206</v>
      </c>
      <c r="AW512" s="59">
        <v>82031</v>
      </c>
      <c r="AX512" s="39">
        <v>6</v>
      </c>
      <c r="BN512" s="38">
        <v>700000</v>
      </c>
      <c r="BO512" s="34">
        <v>4</v>
      </c>
      <c r="BP512" s="59">
        <v>2</v>
      </c>
      <c r="BQ512" s="34">
        <v>2490</v>
      </c>
      <c r="BR512" s="34">
        <v>4700</v>
      </c>
      <c r="BS512" s="39">
        <v>7</v>
      </c>
      <c r="BU512" s="38">
        <v>700000</v>
      </c>
      <c r="BV512" s="34">
        <v>4</v>
      </c>
      <c r="BW512" s="59">
        <v>2</v>
      </c>
      <c r="BX512" s="34">
        <v>2490</v>
      </c>
      <c r="BY512" s="34">
        <v>4700</v>
      </c>
      <c r="BZ512" s="39">
        <v>7</v>
      </c>
      <c r="FJ512" s="100"/>
      <c r="FK512" s="89"/>
      <c r="FL512" s="89"/>
      <c r="FM512" s="89"/>
      <c r="FN512" s="89"/>
      <c r="FO512" s="89"/>
      <c r="FP512" s="89"/>
      <c r="FQ512" s="89"/>
      <c r="FR512" s="89"/>
      <c r="FS512" s="89"/>
      <c r="FT512" s="89"/>
      <c r="FU512" s="89"/>
      <c r="FV512" s="139"/>
      <c r="FW512" s="139"/>
      <c r="FX512" s="139"/>
      <c r="FY512" s="139"/>
      <c r="GA512" s="139"/>
      <c r="GB512" s="139"/>
    </row>
    <row r="513" spans="37:184">
      <c r="AK513" s="38">
        <v>780000</v>
      </c>
      <c r="AL513" s="34">
        <v>4</v>
      </c>
      <c r="AM513" s="34">
        <v>2</v>
      </c>
      <c r="AN513" s="59">
        <v>3420</v>
      </c>
      <c r="AO513" s="34">
        <v>6787</v>
      </c>
      <c r="AP513" s="39">
        <v>9</v>
      </c>
      <c r="AS513" s="38">
        <v>840000</v>
      </c>
      <c r="AT513" s="34">
        <v>4</v>
      </c>
      <c r="AU513" s="34">
        <v>3</v>
      </c>
      <c r="AV513" s="34">
        <v>3840</v>
      </c>
      <c r="AW513" s="59">
        <v>85728</v>
      </c>
      <c r="AX513" s="39">
        <v>10</v>
      </c>
      <c r="BN513" s="38">
        <v>705000</v>
      </c>
      <c r="BO513" s="34">
        <v>4</v>
      </c>
      <c r="BP513" s="59">
        <v>2</v>
      </c>
      <c r="BQ513" s="34">
        <v>3000</v>
      </c>
      <c r="BR513" s="34">
        <v>6222</v>
      </c>
      <c r="BS513" s="39">
        <v>9</v>
      </c>
      <c r="BU513" s="38">
        <v>705000</v>
      </c>
      <c r="BV513" s="34">
        <v>4</v>
      </c>
      <c r="BW513" s="59">
        <v>2</v>
      </c>
      <c r="BX513" s="34">
        <v>3000</v>
      </c>
      <c r="BY513" s="34">
        <v>6222</v>
      </c>
      <c r="BZ513" s="39">
        <v>9</v>
      </c>
      <c r="FJ513" s="100"/>
      <c r="FK513" s="89"/>
      <c r="FL513" s="89"/>
      <c r="FM513" s="89"/>
      <c r="FN513" s="89"/>
      <c r="FO513" s="89"/>
      <c r="FP513" s="89"/>
      <c r="FQ513" s="89"/>
      <c r="FR513" s="89"/>
      <c r="FS513" s="89"/>
      <c r="FT513" s="89"/>
      <c r="FU513" s="89"/>
      <c r="FV513" s="139"/>
      <c r="FW513" s="139"/>
      <c r="FX513" s="139"/>
      <c r="FY513" s="139"/>
      <c r="GA513" s="139"/>
      <c r="GB513" s="139"/>
    </row>
    <row r="514" spans="37:184">
      <c r="AK514" s="38">
        <v>469000</v>
      </c>
      <c r="AL514" s="34">
        <v>4</v>
      </c>
      <c r="AM514" s="34">
        <v>2</v>
      </c>
      <c r="AN514" s="59">
        <v>3550</v>
      </c>
      <c r="AO514" s="34">
        <v>13938</v>
      </c>
      <c r="AP514" s="39">
        <v>8</v>
      </c>
      <c r="AS514" s="38">
        <v>180000</v>
      </c>
      <c r="AT514" s="34">
        <v>2</v>
      </c>
      <c r="AU514" s="34">
        <v>1</v>
      </c>
      <c r="AV514" s="34">
        <v>960</v>
      </c>
      <c r="AW514" s="59">
        <v>87991</v>
      </c>
      <c r="AX514" s="39">
        <v>5</v>
      </c>
      <c r="BN514" s="38">
        <v>710000</v>
      </c>
      <c r="BO514" s="34">
        <v>4</v>
      </c>
      <c r="BP514" s="59">
        <v>2</v>
      </c>
      <c r="BQ514" s="34">
        <v>2780</v>
      </c>
      <c r="BR514" s="34">
        <v>6978</v>
      </c>
      <c r="BS514" s="39">
        <v>8</v>
      </c>
      <c r="BU514" s="38">
        <v>710000</v>
      </c>
      <c r="BV514" s="34">
        <v>4</v>
      </c>
      <c r="BW514" s="59">
        <v>2</v>
      </c>
      <c r="BX514" s="34">
        <v>2780</v>
      </c>
      <c r="BY514" s="34">
        <v>6978</v>
      </c>
      <c r="BZ514" s="39">
        <v>8</v>
      </c>
      <c r="FJ514" s="100"/>
      <c r="FK514" s="89"/>
      <c r="FL514" s="89"/>
      <c r="FM514" s="89"/>
      <c r="FN514" s="89"/>
      <c r="FO514" s="89"/>
      <c r="FP514" s="89"/>
      <c r="FQ514" s="89"/>
      <c r="FR514" s="89"/>
      <c r="FS514" s="89"/>
      <c r="FT514" s="89"/>
      <c r="FU514" s="89"/>
      <c r="FV514" s="139"/>
      <c r="FW514" s="139"/>
      <c r="FX514" s="139"/>
      <c r="FY514" s="139"/>
      <c r="GA514" s="139"/>
      <c r="GB514" s="139"/>
    </row>
    <row r="515" spans="37:184">
      <c r="AK515" s="38">
        <v>486000</v>
      </c>
      <c r="AL515" s="34">
        <v>4</v>
      </c>
      <c r="AM515" s="34">
        <v>2</v>
      </c>
      <c r="AN515" s="59">
        <v>3560</v>
      </c>
      <c r="AO515" s="34">
        <v>12047</v>
      </c>
      <c r="AP515" s="39">
        <v>10</v>
      </c>
      <c r="AS515" s="38">
        <v>280000</v>
      </c>
      <c r="AT515" s="34">
        <v>3</v>
      </c>
      <c r="AU515" s="34">
        <v>1</v>
      </c>
      <c r="AV515" s="34">
        <v>2080</v>
      </c>
      <c r="AW515" s="59">
        <v>87991</v>
      </c>
      <c r="AX515" s="39">
        <v>6</v>
      </c>
      <c r="BN515" s="38">
        <v>712000</v>
      </c>
      <c r="BO515" s="34">
        <v>4</v>
      </c>
      <c r="BP515" s="59">
        <v>2</v>
      </c>
      <c r="BQ515" s="34">
        <v>3400</v>
      </c>
      <c r="BR515" s="34">
        <v>247421</v>
      </c>
      <c r="BS515" s="39">
        <v>9</v>
      </c>
      <c r="BU515" s="38">
        <v>712000</v>
      </c>
      <c r="BV515" s="34">
        <v>4</v>
      </c>
      <c r="BW515" s="59">
        <v>2</v>
      </c>
      <c r="BX515" s="34">
        <v>3400</v>
      </c>
      <c r="BY515" s="34">
        <v>247421</v>
      </c>
      <c r="BZ515" s="39">
        <v>9</v>
      </c>
      <c r="FJ515" s="100"/>
      <c r="FK515" s="89"/>
      <c r="FL515" s="89"/>
      <c r="FM515" s="89"/>
      <c r="FN515" s="89"/>
      <c r="FO515" s="89"/>
      <c r="FP515" s="89"/>
      <c r="FQ515" s="89"/>
      <c r="FR515" s="89"/>
      <c r="FS515" s="89"/>
      <c r="FT515" s="89"/>
      <c r="FU515" s="89"/>
      <c r="FV515" s="139"/>
      <c r="FW515" s="139"/>
      <c r="FX515" s="139"/>
      <c r="FY515" s="139"/>
      <c r="GA515" s="139"/>
      <c r="GB515" s="139"/>
    </row>
    <row r="516" spans="37:184">
      <c r="AK516" s="38">
        <v>896000</v>
      </c>
      <c r="AL516" s="34">
        <v>4</v>
      </c>
      <c r="AM516" s="34">
        <v>2</v>
      </c>
      <c r="AN516" s="59">
        <v>3560</v>
      </c>
      <c r="AO516" s="34">
        <v>46644</v>
      </c>
      <c r="AP516" s="39">
        <v>10</v>
      </c>
      <c r="AS516" s="38">
        <v>570000</v>
      </c>
      <c r="AT516" s="34">
        <v>4</v>
      </c>
      <c r="AU516" s="34">
        <v>2</v>
      </c>
      <c r="AV516" s="34">
        <v>3420</v>
      </c>
      <c r="AW516" s="59">
        <v>115434</v>
      </c>
      <c r="AX516" s="39">
        <v>9</v>
      </c>
      <c r="BN516" s="38">
        <v>720000</v>
      </c>
      <c r="BO516" s="34">
        <v>3</v>
      </c>
      <c r="BP516" s="59">
        <v>2</v>
      </c>
      <c r="BQ516" s="34">
        <v>2100</v>
      </c>
      <c r="BR516" s="34">
        <v>2200</v>
      </c>
      <c r="BS516" s="39">
        <v>7</v>
      </c>
      <c r="BU516" s="38">
        <v>720000</v>
      </c>
      <c r="BV516" s="34">
        <v>3</v>
      </c>
      <c r="BW516" s="59">
        <v>2</v>
      </c>
      <c r="BX516" s="34">
        <v>2100</v>
      </c>
      <c r="BY516" s="34">
        <v>2200</v>
      </c>
      <c r="BZ516" s="39">
        <v>7</v>
      </c>
      <c r="FK516" s="6"/>
      <c r="FL516" s="6"/>
      <c r="FM516" s="6"/>
      <c r="FN516" s="6"/>
      <c r="FO516" s="6"/>
      <c r="FP516" s="6"/>
      <c r="FQ516" s="6"/>
      <c r="FR516" s="6"/>
      <c r="FS516" s="6"/>
      <c r="FT516" s="6"/>
      <c r="FU516" s="6"/>
      <c r="FV516" s="139"/>
      <c r="FW516" s="139"/>
      <c r="FX516" s="139"/>
      <c r="FY516" s="139"/>
      <c r="GA516" s="139"/>
      <c r="GB516" s="139"/>
    </row>
    <row r="517" spans="37:184">
      <c r="AK517" s="38">
        <v>660000</v>
      </c>
      <c r="AL517" s="34">
        <v>3</v>
      </c>
      <c r="AM517" s="34">
        <v>3</v>
      </c>
      <c r="AN517" s="59">
        <v>3600</v>
      </c>
      <c r="AO517" s="34">
        <v>37982</v>
      </c>
      <c r="AP517" s="39">
        <v>8</v>
      </c>
      <c r="AS517" s="38">
        <v>517534</v>
      </c>
      <c r="AT517" s="34">
        <v>2</v>
      </c>
      <c r="AU517" s="34">
        <v>1</v>
      </c>
      <c r="AV517" s="34">
        <v>833</v>
      </c>
      <c r="AW517" s="59">
        <v>143947</v>
      </c>
      <c r="AX517" s="39">
        <v>5</v>
      </c>
      <c r="BN517" s="38">
        <v>730000</v>
      </c>
      <c r="BO517" s="34">
        <v>4</v>
      </c>
      <c r="BP517" s="59">
        <v>2</v>
      </c>
      <c r="BQ517" s="34">
        <v>2190</v>
      </c>
      <c r="BR517" s="34">
        <v>9009</v>
      </c>
      <c r="BS517" s="39">
        <v>8</v>
      </c>
      <c r="BU517" s="38">
        <v>730000</v>
      </c>
      <c r="BV517" s="34">
        <v>4</v>
      </c>
      <c r="BW517" s="59">
        <v>2</v>
      </c>
      <c r="BX517" s="34">
        <v>2190</v>
      </c>
      <c r="BY517" s="34">
        <v>9009</v>
      </c>
      <c r="BZ517" s="39">
        <v>8</v>
      </c>
      <c r="FK517" s="6"/>
      <c r="FL517" s="6"/>
      <c r="FM517" s="6"/>
      <c r="FN517" s="6"/>
      <c r="FO517" s="6"/>
      <c r="FP517" s="6"/>
      <c r="FQ517" s="6"/>
      <c r="FR517" s="6"/>
      <c r="FS517" s="6"/>
      <c r="FT517" s="6"/>
      <c r="FU517" s="6"/>
      <c r="FV517" s="139"/>
      <c r="FW517" s="139"/>
      <c r="FX517" s="139"/>
      <c r="FY517" s="139"/>
      <c r="GA517" s="139"/>
      <c r="GB517" s="139"/>
    </row>
    <row r="518" spans="37:184">
      <c r="AK518" s="38">
        <v>680000</v>
      </c>
      <c r="AL518" s="34">
        <v>4</v>
      </c>
      <c r="AM518" s="34">
        <v>2</v>
      </c>
      <c r="AN518" s="59">
        <v>3620</v>
      </c>
      <c r="AO518" s="34">
        <v>35429</v>
      </c>
      <c r="AP518" s="39">
        <v>10</v>
      </c>
      <c r="AS518" s="38">
        <v>806000</v>
      </c>
      <c r="AT518" s="34">
        <v>4</v>
      </c>
      <c r="AU518" s="34">
        <v>2</v>
      </c>
      <c r="AV518" s="34">
        <v>2500</v>
      </c>
      <c r="AW518" s="59">
        <v>206474</v>
      </c>
      <c r="AX518" s="39">
        <v>10</v>
      </c>
      <c r="BN518" s="38">
        <v>732500</v>
      </c>
      <c r="BO518" s="34">
        <v>3</v>
      </c>
      <c r="BP518" s="59">
        <v>2</v>
      </c>
      <c r="BQ518" s="34">
        <v>2470</v>
      </c>
      <c r="BR518" s="34">
        <v>10321</v>
      </c>
      <c r="BS518" s="39">
        <v>9</v>
      </c>
      <c r="BU518" s="38">
        <v>732500</v>
      </c>
      <c r="BV518" s="34">
        <v>3</v>
      </c>
      <c r="BW518" s="59">
        <v>2</v>
      </c>
      <c r="BX518" s="34">
        <v>2470</v>
      </c>
      <c r="BY518" s="34">
        <v>10321</v>
      </c>
      <c r="BZ518" s="39">
        <v>9</v>
      </c>
      <c r="FK518" s="6"/>
      <c r="FL518" s="6"/>
      <c r="FM518" s="6"/>
      <c r="FN518" s="6"/>
      <c r="FO518" s="6"/>
      <c r="FP518" s="6"/>
      <c r="FQ518" s="6"/>
      <c r="FR518" s="6"/>
      <c r="FS518" s="6"/>
      <c r="FT518" s="6"/>
      <c r="FU518" s="6"/>
      <c r="FV518" s="139"/>
      <c r="FW518" s="139"/>
      <c r="FX518" s="139"/>
      <c r="FY518" s="139"/>
      <c r="GA518" s="139"/>
      <c r="GB518" s="139"/>
    </row>
    <row r="519" spans="37:184">
      <c r="AK519" s="38">
        <v>932990</v>
      </c>
      <c r="AL519" s="34">
        <v>4</v>
      </c>
      <c r="AM519" s="34">
        <v>2</v>
      </c>
      <c r="AN519" s="59">
        <v>3640</v>
      </c>
      <c r="AO519" s="34">
        <v>6389</v>
      </c>
      <c r="AP519" s="39">
        <v>9</v>
      </c>
      <c r="AS519" s="38">
        <v>490000</v>
      </c>
      <c r="AT519" s="34">
        <v>3</v>
      </c>
      <c r="AU519" s="34">
        <v>1</v>
      </c>
      <c r="AV519" s="34">
        <v>2020</v>
      </c>
      <c r="AW519" s="59">
        <v>215622</v>
      </c>
      <c r="AX519" s="39">
        <v>7</v>
      </c>
      <c r="BN519" s="38">
        <v>733000</v>
      </c>
      <c r="BO519" s="34">
        <v>3</v>
      </c>
      <c r="BP519" s="59">
        <v>2</v>
      </c>
      <c r="BQ519" s="34">
        <v>2160</v>
      </c>
      <c r="BR519" s="34">
        <v>9888</v>
      </c>
      <c r="BS519" s="39">
        <v>9</v>
      </c>
      <c r="BU519" s="38">
        <v>733000</v>
      </c>
      <c r="BV519" s="34">
        <v>3</v>
      </c>
      <c r="BW519" s="59">
        <v>2</v>
      </c>
      <c r="BX519" s="34">
        <v>2160</v>
      </c>
      <c r="BY519" s="34">
        <v>9888</v>
      </c>
      <c r="BZ519" s="39">
        <v>9</v>
      </c>
      <c r="FK519" s="6"/>
      <c r="FL519" s="6"/>
      <c r="FM519" s="6"/>
      <c r="FN519" s="6"/>
      <c r="FO519" s="6"/>
      <c r="FP519" s="6"/>
      <c r="FQ519" s="6"/>
      <c r="FR519" s="6"/>
      <c r="FS519" s="6"/>
      <c r="FT519" s="6"/>
      <c r="FU519" s="6"/>
      <c r="FV519" s="139"/>
      <c r="FW519" s="139"/>
      <c r="FX519" s="139"/>
      <c r="FY519" s="139"/>
      <c r="GA519" s="139"/>
      <c r="GB519" s="139"/>
    </row>
    <row r="520" spans="37:184">
      <c r="AK520" s="38">
        <v>939000</v>
      </c>
      <c r="AL520" s="34">
        <v>4</v>
      </c>
      <c r="AM520" s="34">
        <v>3</v>
      </c>
      <c r="AN520" s="59">
        <v>3640</v>
      </c>
      <c r="AO520" s="34">
        <v>6049</v>
      </c>
      <c r="AP520" s="39">
        <v>9</v>
      </c>
      <c r="AS520" s="38">
        <v>500000</v>
      </c>
      <c r="AT520" s="34">
        <v>3</v>
      </c>
      <c r="AU520" s="34">
        <v>2</v>
      </c>
      <c r="AV520" s="34">
        <v>2990</v>
      </c>
      <c r="AW520" s="59">
        <v>216057</v>
      </c>
      <c r="AX520" s="39">
        <v>9</v>
      </c>
      <c r="BN520" s="38">
        <v>739000</v>
      </c>
      <c r="BO520" s="34">
        <v>4</v>
      </c>
      <c r="BP520" s="59">
        <v>2</v>
      </c>
      <c r="BQ520" s="34">
        <v>2800</v>
      </c>
      <c r="BR520" s="34">
        <v>246114</v>
      </c>
      <c r="BS520" s="39">
        <v>9</v>
      </c>
      <c r="BU520" s="38">
        <v>739000</v>
      </c>
      <c r="BV520" s="34">
        <v>4</v>
      </c>
      <c r="BW520" s="59">
        <v>2</v>
      </c>
      <c r="BX520" s="34">
        <v>2800</v>
      </c>
      <c r="BY520" s="34">
        <v>246114</v>
      </c>
      <c r="BZ520" s="39">
        <v>9</v>
      </c>
      <c r="FV520" s="139"/>
      <c r="FW520" s="139"/>
      <c r="FX520" s="139"/>
      <c r="FY520" s="139"/>
      <c r="GA520" s="139"/>
      <c r="GB520" s="139"/>
    </row>
    <row r="521" spans="37:184">
      <c r="AK521" s="38">
        <v>898000</v>
      </c>
      <c r="AL521" s="34">
        <v>4</v>
      </c>
      <c r="AM521" s="34">
        <v>2</v>
      </c>
      <c r="AN521" s="59">
        <v>3700</v>
      </c>
      <c r="AO521" s="34">
        <v>63991</v>
      </c>
      <c r="AP521" s="39">
        <v>10</v>
      </c>
      <c r="AS521" s="38">
        <v>565000</v>
      </c>
      <c r="AT521" s="34">
        <v>3</v>
      </c>
      <c r="AU521" s="34">
        <v>2</v>
      </c>
      <c r="AV521" s="34">
        <v>2030</v>
      </c>
      <c r="AW521" s="59">
        <v>217805</v>
      </c>
      <c r="AX521" s="39">
        <v>9</v>
      </c>
      <c r="BN521" s="38">
        <v>740000</v>
      </c>
      <c r="BO521" s="34">
        <v>4</v>
      </c>
      <c r="BP521" s="59">
        <v>2</v>
      </c>
      <c r="BQ521" s="34">
        <v>3050</v>
      </c>
      <c r="BR521" s="34">
        <v>8000</v>
      </c>
      <c r="BS521" s="39">
        <v>9</v>
      </c>
      <c r="BU521" s="38">
        <v>740000</v>
      </c>
      <c r="BV521" s="34">
        <v>4</v>
      </c>
      <c r="BW521" s="59">
        <v>2</v>
      </c>
      <c r="BX521" s="34">
        <v>3050</v>
      </c>
      <c r="BY521" s="34">
        <v>8000</v>
      </c>
      <c r="BZ521" s="39">
        <v>9</v>
      </c>
      <c r="FV521" s="139"/>
      <c r="FW521" s="139"/>
      <c r="FX521" s="139"/>
      <c r="FY521" s="139"/>
      <c r="GA521" s="139"/>
      <c r="GB521" s="139"/>
    </row>
    <row r="522" spans="37:184">
      <c r="AK522" s="38">
        <v>429900</v>
      </c>
      <c r="AL522" s="34">
        <v>4</v>
      </c>
      <c r="AM522" s="34">
        <v>3</v>
      </c>
      <c r="AN522" s="59">
        <v>3760</v>
      </c>
      <c r="AO522" s="34">
        <v>4675</v>
      </c>
      <c r="AP522" s="39">
        <v>8</v>
      </c>
      <c r="AS522" s="38">
        <v>350000</v>
      </c>
      <c r="AT522" s="34">
        <v>3</v>
      </c>
      <c r="AU522" s="34">
        <v>1</v>
      </c>
      <c r="AV522" s="34">
        <v>1250</v>
      </c>
      <c r="AW522" s="59">
        <v>219978</v>
      </c>
      <c r="AX522" s="39">
        <v>6</v>
      </c>
      <c r="BN522" s="38">
        <v>749950</v>
      </c>
      <c r="BO522" s="34">
        <v>4</v>
      </c>
      <c r="BP522" s="59">
        <v>2</v>
      </c>
      <c r="BQ522" s="34">
        <v>2370</v>
      </c>
      <c r="BR522" s="34">
        <v>2971</v>
      </c>
      <c r="BS522" s="39">
        <v>9</v>
      </c>
      <c r="BU522" s="38">
        <v>749950</v>
      </c>
      <c r="BV522" s="34">
        <v>4</v>
      </c>
      <c r="BW522" s="59">
        <v>2</v>
      </c>
      <c r="BX522" s="34">
        <v>2370</v>
      </c>
      <c r="BY522" s="34">
        <v>2971</v>
      </c>
      <c r="BZ522" s="39">
        <v>9</v>
      </c>
      <c r="FV522" s="139"/>
      <c r="FW522" s="139"/>
      <c r="FX522" s="139"/>
      <c r="FY522" s="139"/>
      <c r="GA522" s="139"/>
      <c r="GB522" s="139"/>
    </row>
    <row r="523" spans="37:184">
      <c r="AK523" s="38">
        <v>575000</v>
      </c>
      <c r="AL523" s="34">
        <v>3</v>
      </c>
      <c r="AM523" s="34">
        <v>2</v>
      </c>
      <c r="AN523" s="59">
        <v>3800</v>
      </c>
      <c r="AO523" s="34">
        <v>33825</v>
      </c>
      <c r="AP523" s="39">
        <v>10</v>
      </c>
      <c r="AS523" s="38">
        <v>365000</v>
      </c>
      <c r="AT523" s="34">
        <v>2</v>
      </c>
      <c r="AU523" s="34">
        <v>1</v>
      </c>
      <c r="AV523" s="34">
        <v>960</v>
      </c>
      <c r="AW523" s="59">
        <v>223898</v>
      </c>
      <c r="AX523" s="39">
        <v>6</v>
      </c>
      <c r="BN523" s="38">
        <v>750000</v>
      </c>
      <c r="BO523" s="34">
        <v>3</v>
      </c>
      <c r="BP523" s="59">
        <v>2</v>
      </c>
      <c r="BQ523" s="34">
        <v>1760</v>
      </c>
      <c r="BR523" s="34">
        <v>5488</v>
      </c>
      <c r="BS523" s="39">
        <v>7</v>
      </c>
      <c r="BU523" s="38">
        <v>750000</v>
      </c>
      <c r="BV523" s="34">
        <v>3</v>
      </c>
      <c r="BW523" s="59">
        <v>2</v>
      </c>
      <c r="BX523" s="34">
        <v>1760</v>
      </c>
      <c r="BY523" s="34">
        <v>5488</v>
      </c>
      <c r="BZ523" s="39">
        <v>7</v>
      </c>
      <c r="FV523" s="139"/>
      <c r="FW523" s="139"/>
      <c r="FX523" s="139"/>
      <c r="FY523" s="139"/>
      <c r="GA523" s="139"/>
      <c r="GB523" s="139"/>
    </row>
    <row r="524" spans="37:184">
      <c r="AK524" s="38">
        <v>840000</v>
      </c>
      <c r="AL524" s="34">
        <v>4</v>
      </c>
      <c r="AM524" s="34">
        <v>3</v>
      </c>
      <c r="AN524" s="59">
        <v>3840</v>
      </c>
      <c r="AO524" s="34">
        <v>85728</v>
      </c>
      <c r="AP524" s="39">
        <v>10</v>
      </c>
      <c r="AS524" s="38">
        <v>600000</v>
      </c>
      <c r="AT524" s="34">
        <v>3</v>
      </c>
      <c r="AU524" s="34">
        <v>2</v>
      </c>
      <c r="AV524" s="34">
        <v>2540</v>
      </c>
      <c r="AW524" s="59">
        <v>237402</v>
      </c>
      <c r="AX524" s="39">
        <v>9</v>
      </c>
      <c r="BN524" s="38">
        <v>752888</v>
      </c>
      <c r="BO524" s="34">
        <v>3</v>
      </c>
      <c r="BP524" s="59">
        <v>2</v>
      </c>
      <c r="BQ524" s="34">
        <v>2420</v>
      </c>
      <c r="BR524" s="34">
        <v>9000</v>
      </c>
      <c r="BS524" s="39">
        <v>9</v>
      </c>
      <c r="BU524" s="38">
        <v>752888</v>
      </c>
      <c r="BV524" s="34">
        <v>3</v>
      </c>
      <c r="BW524" s="59">
        <v>2</v>
      </c>
      <c r="BX524" s="34">
        <v>2420</v>
      </c>
      <c r="BY524" s="34">
        <v>9000</v>
      </c>
      <c r="BZ524" s="39">
        <v>9</v>
      </c>
      <c r="FV524" s="139"/>
      <c r="FW524" s="139"/>
      <c r="FX524" s="139"/>
      <c r="FY524" s="139"/>
      <c r="GA524" s="139"/>
      <c r="GB524" s="139"/>
    </row>
    <row r="525" spans="37:184">
      <c r="AK525" s="38">
        <v>645000</v>
      </c>
      <c r="AL525" s="34">
        <v>3</v>
      </c>
      <c r="AM525" s="34">
        <v>3</v>
      </c>
      <c r="AN525" s="59">
        <v>3870</v>
      </c>
      <c r="AO525" s="34">
        <v>11000</v>
      </c>
      <c r="AP525" s="39">
        <v>9</v>
      </c>
      <c r="AS525" s="38">
        <v>850000</v>
      </c>
      <c r="AT525" s="34">
        <v>4</v>
      </c>
      <c r="AU525" s="34">
        <v>2</v>
      </c>
      <c r="AV525" s="34">
        <v>5440</v>
      </c>
      <c r="AW525" s="59">
        <v>239580</v>
      </c>
      <c r="AX525" s="39">
        <v>9</v>
      </c>
      <c r="BN525" s="38">
        <v>759950</v>
      </c>
      <c r="BO525" s="34">
        <v>3</v>
      </c>
      <c r="BP525" s="59">
        <v>2</v>
      </c>
      <c r="BQ525" s="34">
        <v>3100</v>
      </c>
      <c r="BR525" s="34">
        <v>23790</v>
      </c>
      <c r="BS525" s="39">
        <v>9</v>
      </c>
      <c r="BU525" s="38">
        <v>759950</v>
      </c>
      <c r="BV525" s="34">
        <v>3</v>
      </c>
      <c r="BW525" s="59">
        <v>2</v>
      </c>
      <c r="BX525" s="34">
        <v>3100</v>
      </c>
      <c r="BY525" s="34">
        <v>23790</v>
      </c>
      <c r="BZ525" s="39">
        <v>9</v>
      </c>
      <c r="FV525" s="139"/>
      <c r="FW525" s="139"/>
      <c r="FX525" s="139"/>
      <c r="FY525" s="139"/>
      <c r="GA525" s="139"/>
      <c r="GB525" s="139"/>
    </row>
    <row r="526" spans="37:184">
      <c r="AK526" s="38">
        <v>688000</v>
      </c>
      <c r="AL526" s="34">
        <v>4</v>
      </c>
      <c r="AM526" s="34">
        <v>3</v>
      </c>
      <c r="AN526" s="59">
        <v>4000</v>
      </c>
      <c r="AO526" s="34">
        <v>9309</v>
      </c>
      <c r="AP526" s="39">
        <v>9</v>
      </c>
      <c r="AS526" s="38">
        <v>739000</v>
      </c>
      <c r="AT526" s="34">
        <v>4</v>
      </c>
      <c r="AU526" s="34">
        <v>2</v>
      </c>
      <c r="AV526" s="34">
        <v>2800</v>
      </c>
      <c r="AW526" s="59">
        <v>246114</v>
      </c>
      <c r="AX526" s="39">
        <v>9</v>
      </c>
      <c r="BN526" s="38">
        <v>763000</v>
      </c>
      <c r="BO526" s="34">
        <v>3</v>
      </c>
      <c r="BP526" s="59">
        <v>2</v>
      </c>
      <c r="BQ526" s="34">
        <v>1360</v>
      </c>
      <c r="BR526" s="34">
        <v>8752</v>
      </c>
      <c r="BS526" s="39">
        <v>6</v>
      </c>
      <c r="BU526" s="38">
        <v>763000</v>
      </c>
      <c r="BV526" s="34">
        <v>3</v>
      </c>
      <c r="BW526" s="59">
        <v>2</v>
      </c>
      <c r="BX526" s="34">
        <v>1360</v>
      </c>
      <c r="BY526" s="34">
        <v>8752</v>
      </c>
      <c r="BZ526" s="39">
        <v>6</v>
      </c>
      <c r="FV526" s="139"/>
      <c r="FW526" s="139"/>
      <c r="FX526" s="139"/>
      <c r="FY526" s="139"/>
      <c r="GA526" s="139"/>
      <c r="GB526" s="139"/>
    </row>
    <row r="527" spans="37:184" ht="16" thickBot="1">
      <c r="AK527" s="38">
        <v>885000</v>
      </c>
      <c r="AL527" s="34">
        <v>4</v>
      </c>
      <c r="AM527" s="34">
        <v>2</v>
      </c>
      <c r="AN527" s="59">
        <v>4090</v>
      </c>
      <c r="AO527" s="34">
        <v>11225</v>
      </c>
      <c r="AP527" s="39">
        <v>10</v>
      </c>
      <c r="AS527" s="38">
        <v>712000</v>
      </c>
      <c r="AT527" s="34">
        <v>4</v>
      </c>
      <c r="AU527" s="34">
        <v>2</v>
      </c>
      <c r="AV527" s="34">
        <v>3400</v>
      </c>
      <c r="AW527" s="59">
        <v>247421</v>
      </c>
      <c r="AX527" s="39">
        <v>9</v>
      </c>
      <c r="BN527" s="38">
        <v>765000</v>
      </c>
      <c r="BO527" s="34">
        <v>4</v>
      </c>
      <c r="BP527" s="59">
        <v>2</v>
      </c>
      <c r="BQ527" s="34">
        <v>2660</v>
      </c>
      <c r="BR527" s="34">
        <v>4500</v>
      </c>
      <c r="BS527" s="39">
        <v>8</v>
      </c>
      <c r="BU527" s="38">
        <v>765000</v>
      </c>
      <c r="BV527" s="34">
        <v>4</v>
      </c>
      <c r="BW527" s="59">
        <v>2</v>
      </c>
      <c r="BX527" s="34">
        <v>2660</v>
      </c>
      <c r="BY527" s="34">
        <v>4500</v>
      </c>
      <c r="BZ527" s="39">
        <v>8</v>
      </c>
      <c r="FV527" s="146"/>
      <c r="FW527" s="146"/>
      <c r="FX527" s="146"/>
      <c r="FY527" s="146"/>
      <c r="GA527" s="146"/>
      <c r="GB527" s="146"/>
    </row>
    <row r="528" spans="37:184">
      <c r="AK528" s="38">
        <v>884744</v>
      </c>
      <c r="AL528" s="34">
        <v>4</v>
      </c>
      <c r="AM528" s="34">
        <v>3</v>
      </c>
      <c r="AN528" s="59">
        <v>4210</v>
      </c>
      <c r="AO528" s="34">
        <v>9414</v>
      </c>
      <c r="AP528" s="39">
        <v>9</v>
      </c>
      <c r="AS528" s="38">
        <v>649950</v>
      </c>
      <c r="AT528" s="34">
        <v>3</v>
      </c>
      <c r="AU528" s="34">
        <v>2</v>
      </c>
      <c r="AV528" s="34">
        <v>3310</v>
      </c>
      <c r="AW528" s="59">
        <v>387684</v>
      </c>
      <c r="AX528" s="39">
        <v>8</v>
      </c>
      <c r="BN528" s="38">
        <v>766000</v>
      </c>
      <c r="BO528" s="34">
        <v>3</v>
      </c>
      <c r="BP528" s="59">
        <v>2</v>
      </c>
      <c r="BQ528" s="34">
        <v>2270</v>
      </c>
      <c r="BR528" s="34">
        <v>9822</v>
      </c>
      <c r="BS528" s="39">
        <v>9</v>
      </c>
      <c r="BU528" s="38">
        <v>766000</v>
      </c>
      <c r="BV528" s="34">
        <v>3</v>
      </c>
      <c r="BW528" s="59">
        <v>2</v>
      </c>
      <c r="BX528" s="34">
        <v>2270</v>
      </c>
      <c r="BY528" s="34">
        <v>9822</v>
      </c>
      <c r="BZ528" s="39">
        <v>9</v>
      </c>
    </row>
    <row r="529" spans="37:78" ht="16" thickBot="1">
      <c r="AK529" s="43">
        <v>850000</v>
      </c>
      <c r="AL529" s="44">
        <v>4</v>
      </c>
      <c r="AM529" s="44">
        <v>2</v>
      </c>
      <c r="AN529" s="61">
        <v>5440</v>
      </c>
      <c r="AO529" s="44">
        <v>239580</v>
      </c>
      <c r="AP529" s="45">
        <v>9</v>
      </c>
      <c r="AS529" s="43">
        <v>569950</v>
      </c>
      <c r="AT529" s="44">
        <v>4</v>
      </c>
      <c r="AU529" s="44">
        <v>3</v>
      </c>
      <c r="AV529" s="44">
        <v>2700</v>
      </c>
      <c r="AW529" s="61">
        <v>443440</v>
      </c>
      <c r="AX529" s="45">
        <v>8</v>
      </c>
      <c r="BN529" s="38">
        <v>772000</v>
      </c>
      <c r="BO529" s="34">
        <v>4</v>
      </c>
      <c r="BP529" s="59">
        <v>2</v>
      </c>
      <c r="BQ529" s="34">
        <v>2110</v>
      </c>
      <c r="BR529" s="34">
        <v>3750</v>
      </c>
      <c r="BS529" s="39">
        <v>8</v>
      </c>
      <c r="BU529" s="38">
        <v>772000</v>
      </c>
      <c r="BV529" s="34">
        <v>4</v>
      </c>
      <c r="BW529" s="59">
        <v>2</v>
      </c>
      <c r="BX529" s="34">
        <v>2110</v>
      </c>
      <c r="BY529" s="34">
        <v>3750</v>
      </c>
      <c r="BZ529" s="39">
        <v>8</v>
      </c>
    </row>
    <row r="530" spans="37:78">
      <c r="BN530" s="38">
        <v>780000</v>
      </c>
      <c r="BO530" s="34">
        <v>3</v>
      </c>
      <c r="BP530" s="59">
        <v>2</v>
      </c>
      <c r="BQ530" s="34">
        <v>2206</v>
      </c>
      <c r="BR530" s="34">
        <v>82031</v>
      </c>
      <c r="BS530" s="39">
        <v>6</v>
      </c>
      <c r="BU530" s="38">
        <v>780000</v>
      </c>
      <c r="BV530" s="34">
        <v>3</v>
      </c>
      <c r="BW530" s="59">
        <v>2</v>
      </c>
      <c r="BX530" s="34">
        <v>2206</v>
      </c>
      <c r="BY530" s="34">
        <v>82031</v>
      </c>
      <c r="BZ530" s="39">
        <v>6</v>
      </c>
    </row>
    <row r="531" spans="37:78">
      <c r="BN531" s="38">
        <v>780000</v>
      </c>
      <c r="BO531" s="34">
        <v>4</v>
      </c>
      <c r="BP531" s="59">
        <v>2</v>
      </c>
      <c r="BQ531" s="34">
        <v>3420</v>
      </c>
      <c r="BR531" s="34">
        <v>6787</v>
      </c>
      <c r="BS531" s="39">
        <v>9</v>
      </c>
      <c r="BU531" s="38">
        <v>780000</v>
      </c>
      <c r="BV531" s="34">
        <v>4</v>
      </c>
      <c r="BW531" s="59">
        <v>2</v>
      </c>
      <c r="BX531" s="34">
        <v>3420</v>
      </c>
      <c r="BY531" s="34">
        <v>6787</v>
      </c>
      <c r="BZ531" s="39">
        <v>9</v>
      </c>
    </row>
    <row r="532" spans="37:78">
      <c r="BN532" s="38">
        <v>798750</v>
      </c>
      <c r="BO532" s="34">
        <v>2</v>
      </c>
      <c r="BP532" s="59">
        <v>2</v>
      </c>
      <c r="BQ532" s="34">
        <v>2160</v>
      </c>
      <c r="BR532" s="34">
        <v>2578</v>
      </c>
      <c r="BS532" s="39">
        <v>8</v>
      </c>
      <c r="BU532" s="38">
        <v>798750</v>
      </c>
      <c r="BV532" s="34">
        <v>2</v>
      </c>
      <c r="BW532" s="59">
        <v>2</v>
      </c>
      <c r="BX532" s="34">
        <v>2160</v>
      </c>
      <c r="BY532" s="34">
        <v>2578</v>
      </c>
      <c r="BZ532" s="39">
        <v>8</v>
      </c>
    </row>
    <row r="533" spans="37:78">
      <c r="BN533" s="38">
        <v>800000</v>
      </c>
      <c r="BO533" s="34">
        <v>4</v>
      </c>
      <c r="BP533" s="59">
        <v>2</v>
      </c>
      <c r="BQ533" s="34">
        <v>2450</v>
      </c>
      <c r="BR533" s="34">
        <v>4400</v>
      </c>
      <c r="BS533" s="39">
        <v>7</v>
      </c>
      <c r="BU533" s="38">
        <v>800000</v>
      </c>
      <c r="BV533" s="34">
        <v>4</v>
      </c>
      <c r="BW533" s="59">
        <v>2</v>
      </c>
      <c r="BX533" s="34">
        <v>2450</v>
      </c>
      <c r="BY533" s="34">
        <v>4400</v>
      </c>
      <c r="BZ533" s="39">
        <v>7</v>
      </c>
    </row>
    <row r="534" spans="37:78">
      <c r="BN534" s="38">
        <v>806000</v>
      </c>
      <c r="BO534" s="34">
        <v>4</v>
      </c>
      <c r="BP534" s="59">
        <v>2</v>
      </c>
      <c r="BQ534" s="34">
        <v>2500</v>
      </c>
      <c r="BR534" s="34">
        <v>206474</v>
      </c>
      <c r="BS534" s="39">
        <v>10</v>
      </c>
      <c r="BU534" s="38">
        <v>806000</v>
      </c>
      <c r="BV534" s="34">
        <v>4</v>
      </c>
      <c r="BW534" s="59">
        <v>2</v>
      </c>
      <c r="BX534" s="34">
        <v>2500</v>
      </c>
      <c r="BY534" s="34">
        <v>206474</v>
      </c>
      <c r="BZ534" s="39">
        <v>10</v>
      </c>
    </row>
    <row r="535" spans="37:78">
      <c r="BN535" s="38">
        <v>809000</v>
      </c>
      <c r="BO535" s="34">
        <v>3</v>
      </c>
      <c r="BP535" s="59">
        <v>2</v>
      </c>
      <c r="BQ535" s="34">
        <v>2590</v>
      </c>
      <c r="BR535" s="34">
        <v>7720</v>
      </c>
      <c r="BS535" s="39">
        <v>9</v>
      </c>
      <c r="BU535" s="38">
        <v>809000</v>
      </c>
      <c r="BV535" s="34">
        <v>3</v>
      </c>
      <c r="BW535" s="59">
        <v>2</v>
      </c>
      <c r="BX535" s="34">
        <v>2590</v>
      </c>
      <c r="BY535" s="34">
        <v>7720</v>
      </c>
      <c r="BZ535" s="39">
        <v>9</v>
      </c>
    </row>
    <row r="536" spans="37:78">
      <c r="BN536" s="38">
        <v>819000</v>
      </c>
      <c r="BO536" s="34">
        <v>3</v>
      </c>
      <c r="BP536" s="59">
        <v>2</v>
      </c>
      <c r="BQ536" s="34">
        <v>3176</v>
      </c>
      <c r="BR536" s="34">
        <v>13391</v>
      </c>
      <c r="BS536" s="39">
        <v>9</v>
      </c>
      <c r="BU536" s="38">
        <v>819000</v>
      </c>
      <c r="BV536" s="34">
        <v>3</v>
      </c>
      <c r="BW536" s="59">
        <v>2</v>
      </c>
      <c r="BX536" s="34">
        <v>3176</v>
      </c>
      <c r="BY536" s="34">
        <v>13391</v>
      </c>
      <c r="BZ536" s="39">
        <v>9</v>
      </c>
    </row>
    <row r="537" spans="37:78">
      <c r="BN537" s="38">
        <v>820000</v>
      </c>
      <c r="BO537" s="34">
        <v>4</v>
      </c>
      <c r="BP537" s="59">
        <v>2</v>
      </c>
      <c r="BQ537" s="34">
        <v>2440</v>
      </c>
      <c r="BR537" s="34">
        <v>5737</v>
      </c>
      <c r="BS537" s="39">
        <v>8</v>
      </c>
      <c r="BU537" s="38">
        <v>820000</v>
      </c>
      <c r="BV537" s="34">
        <v>4</v>
      </c>
      <c r="BW537" s="59">
        <v>2</v>
      </c>
      <c r="BX537" s="34">
        <v>2440</v>
      </c>
      <c r="BY537" s="34">
        <v>5737</v>
      </c>
      <c r="BZ537" s="39">
        <v>8</v>
      </c>
    </row>
    <row r="538" spans="37:78">
      <c r="BN538" s="38">
        <v>830000</v>
      </c>
      <c r="BO538" s="34">
        <v>4</v>
      </c>
      <c r="BP538" s="59">
        <v>2</v>
      </c>
      <c r="BQ538" s="34">
        <v>3400</v>
      </c>
      <c r="BR538" s="34">
        <v>9692</v>
      </c>
      <c r="BS538" s="39">
        <v>9</v>
      </c>
      <c r="BU538" s="38">
        <v>830000</v>
      </c>
      <c r="BV538" s="34">
        <v>4</v>
      </c>
      <c r="BW538" s="59">
        <v>2</v>
      </c>
      <c r="BX538" s="34">
        <v>3400</v>
      </c>
      <c r="BY538" s="34">
        <v>9692</v>
      </c>
      <c r="BZ538" s="39">
        <v>9</v>
      </c>
    </row>
    <row r="539" spans="37:78">
      <c r="BN539" s="38">
        <v>831000</v>
      </c>
      <c r="BO539" s="34">
        <v>3</v>
      </c>
      <c r="BP539" s="59">
        <v>2</v>
      </c>
      <c r="BQ539" s="34">
        <v>2240</v>
      </c>
      <c r="BR539" s="34">
        <v>8800</v>
      </c>
      <c r="BS539" s="39">
        <v>8</v>
      </c>
      <c r="BU539" s="38">
        <v>831000</v>
      </c>
      <c r="BV539" s="34">
        <v>3</v>
      </c>
      <c r="BW539" s="59">
        <v>2</v>
      </c>
      <c r="BX539" s="34">
        <v>2240</v>
      </c>
      <c r="BY539" s="34">
        <v>8800</v>
      </c>
      <c r="BZ539" s="39">
        <v>8</v>
      </c>
    </row>
    <row r="540" spans="37:78">
      <c r="BN540" s="38">
        <v>838000</v>
      </c>
      <c r="BO540" s="34">
        <v>4</v>
      </c>
      <c r="BP540" s="59">
        <v>2</v>
      </c>
      <c r="BQ540" s="34">
        <v>3310</v>
      </c>
      <c r="BR540" s="34">
        <v>42998</v>
      </c>
      <c r="BS540" s="39">
        <v>9</v>
      </c>
      <c r="BU540" s="38">
        <v>838000</v>
      </c>
      <c r="BV540" s="34">
        <v>4</v>
      </c>
      <c r="BW540" s="59">
        <v>2</v>
      </c>
      <c r="BX540" s="34">
        <v>3310</v>
      </c>
      <c r="BY540" s="34">
        <v>42998</v>
      </c>
      <c r="BZ540" s="39">
        <v>9</v>
      </c>
    </row>
    <row r="541" spans="37:78">
      <c r="BN541" s="38">
        <v>838400</v>
      </c>
      <c r="BO541" s="34">
        <v>4</v>
      </c>
      <c r="BP541" s="59">
        <v>2</v>
      </c>
      <c r="BQ541" s="34">
        <v>2620</v>
      </c>
      <c r="BR541" s="34">
        <v>9525</v>
      </c>
      <c r="BS541" s="39">
        <v>9</v>
      </c>
      <c r="BU541" s="38">
        <v>838400</v>
      </c>
      <c r="BV541" s="34">
        <v>4</v>
      </c>
      <c r="BW541" s="59">
        <v>2</v>
      </c>
      <c r="BX541" s="34">
        <v>2620</v>
      </c>
      <c r="BY541" s="34">
        <v>9525</v>
      </c>
      <c r="BZ541" s="39">
        <v>9</v>
      </c>
    </row>
    <row r="542" spans="37:78">
      <c r="BN542" s="38">
        <v>840000</v>
      </c>
      <c r="BO542" s="34">
        <v>3</v>
      </c>
      <c r="BP542" s="59">
        <v>2</v>
      </c>
      <c r="BQ542" s="34">
        <v>2060</v>
      </c>
      <c r="BR542" s="34">
        <v>9715</v>
      </c>
      <c r="BS542" s="39">
        <v>8</v>
      </c>
      <c r="BU542" s="38">
        <v>840000</v>
      </c>
      <c r="BV542" s="34">
        <v>3</v>
      </c>
      <c r="BW542" s="59">
        <v>2</v>
      </c>
      <c r="BX542" s="34">
        <v>2060</v>
      </c>
      <c r="BY542" s="34">
        <v>9715</v>
      </c>
      <c r="BZ542" s="39">
        <v>8</v>
      </c>
    </row>
    <row r="543" spans="37:78">
      <c r="BN543" s="38">
        <v>850000</v>
      </c>
      <c r="BO543" s="34">
        <v>4</v>
      </c>
      <c r="BP543" s="59">
        <v>2</v>
      </c>
      <c r="BQ543" s="34">
        <v>5440</v>
      </c>
      <c r="BR543" s="34">
        <v>239580</v>
      </c>
      <c r="BS543" s="39">
        <v>9</v>
      </c>
      <c r="BU543" s="38">
        <v>850000</v>
      </c>
      <c r="BV543" s="34">
        <v>4</v>
      </c>
      <c r="BW543" s="59">
        <v>2</v>
      </c>
      <c r="BX543" s="34">
        <v>5440</v>
      </c>
      <c r="BY543" s="34">
        <v>239580</v>
      </c>
      <c r="BZ543" s="39">
        <v>9</v>
      </c>
    </row>
    <row r="544" spans="37:78">
      <c r="BN544" s="38">
        <v>851000</v>
      </c>
      <c r="BO544" s="34">
        <v>3</v>
      </c>
      <c r="BP544" s="59">
        <v>2</v>
      </c>
      <c r="BQ544" s="34">
        <v>2660</v>
      </c>
      <c r="BR544" s="34">
        <v>10350</v>
      </c>
      <c r="BS544" s="39">
        <v>8</v>
      </c>
      <c r="BU544" s="38">
        <v>851000</v>
      </c>
      <c r="BV544" s="34">
        <v>3</v>
      </c>
      <c r="BW544" s="59">
        <v>2</v>
      </c>
      <c r="BX544" s="34">
        <v>2660</v>
      </c>
      <c r="BY544" s="34">
        <v>10350</v>
      </c>
      <c r="BZ544" s="39">
        <v>8</v>
      </c>
    </row>
    <row r="545" spans="66:78">
      <c r="BN545" s="38">
        <v>855000</v>
      </c>
      <c r="BO545" s="34">
        <v>4</v>
      </c>
      <c r="BP545" s="59">
        <v>2</v>
      </c>
      <c r="BQ545" s="34">
        <v>2480</v>
      </c>
      <c r="BR545" s="34">
        <v>36974</v>
      </c>
      <c r="BS545" s="39">
        <v>9</v>
      </c>
      <c r="BU545" s="38">
        <v>855000</v>
      </c>
      <c r="BV545" s="34">
        <v>4</v>
      </c>
      <c r="BW545" s="59">
        <v>2</v>
      </c>
      <c r="BX545" s="34">
        <v>2480</v>
      </c>
      <c r="BY545" s="34">
        <v>36974</v>
      </c>
      <c r="BZ545" s="39">
        <v>9</v>
      </c>
    </row>
    <row r="546" spans="66:78">
      <c r="BN546" s="38">
        <v>885000</v>
      </c>
      <c r="BO546" s="34">
        <v>4</v>
      </c>
      <c r="BP546" s="59">
        <v>2</v>
      </c>
      <c r="BQ546" s="34">
        <v>4090</v>
      </c>
      <c r="BR546" s="34">
        <v>11225</v>
      </c>
      <c r="BS546" s="39">
        <v>10</v>
      </c>
      <c r="BU546" s="38">
        <v>885000</v>
      </c>
      <c r="BV546" s="34">
        <v>4</v>
      </c>
      <c r="BW546" s="59">
        <v>2</v>
      </c>
      <c r="BX546" s="34">
        <v>4090</v>
      </c>
      <c r="BY546" s="34">
        <v>11225</v>
      </c>
      <c r="BZ546" s="39">
        <v>10</v>
      </c>
    </row>
    <row r="547" spans="66:78">
      <c r="BN547" s="38">
        <v>891000</v>
      </c>
      <c r="BO547" s="34">
        <v>4</v>
      </c>
      <c r="BP547" s="59">
        <v>2</v>
      </c>
      <c r="BQ547" s="34">
        <v>2330</v>
      </c>
      <c r="BR547" s="34">
        <v>5000</v>
      </c>
      <c r="BS547" s="39">
        <v>7</v>
      </c>
      <c r="BU547" s="38">
        <v>891000</v>
      </c>
      <c r="BV547" s="34">
        <v>4</v>
      </c>
      <c r="BW547" s="59">
        <v>2</v>
      </c>
      <c r="BX547" s="34">
        <v>2330</v>
      </c>
      <c r="BY547" s="34">
        <v>5000</v>
      </c>
      <c r="BZ547" s="39">
        <v>7</v>
      </c>
    </row>
    <row r="548" spans="66:78">
      <c r="BN548" s="38">
        <v>896000</v>
      </c>
      <c r="BO548" s="34">
        <v>4</v>
      </c>
      <c r="BP548" s="59">
        <v>2</v>
      </c>
      <c r="BQ548" s="34">
        <v>3560</v>
      </c>
      <c r="BR548" s="34">
        <v>46644</v>
      </c>
      <c r="BS548" s="39">
        <v>10</v>
      </c>
      <c r="BU548" s="38">
        <v>896000</v>
      </c>
      <c r="BV548" s="34">
        <v>4</v>
      </c>
      <c r="BW548" s="59">
        <v>2</v>
      </c>
      <c r="BX548" s="34">
        <v>3560</v>
      </c>
      <c r="BY548" s="34">
        <v>46644</v>
      </c>
      <c r="BZ548" s="39">
        <v>10</v>
      </c>
    </row>
    <row r="549" spans="66:78">
      <c r="BN549" s="38">
        <v>898000</v>
      </c>
      <c r="BO549" s="34">
        <v>2</v>
      </c>
      <c r="BP549" s="59">
        <v>2</v>
      </c>
      <c r="BQ549" s="34">
        <v>2470</v>
      </c>
      <c r="BR549" s="34">
        <v>7658</v>
      </c>
      <c r="BS549" s="39">
        <v>8</v>
      </c>
      <c r="BU549" s="38">
        <v>898000</v>
      </c>
      <c r="BV549" s="34">
        <v>2</v>
      </c>
      <c r="BW549" s="59">
        <v>2</v>
      </c>
      <c r="BX549" s="34">
        <v>2470</v>
      </c>
      <c r="BY549" s="34">
        <v>7658</v>
      </c>
      <c r="BZ549" s="39">
        <v>8</v>
      </c>
    </row>
    <row r="550" spans="66:78">
      <c r="BN550" s="38">
        <v>898000</v>
      </c>
      <c r="BO550" s="34">
        <v>4</v>
      </c>
      <c r="BP550" s="59">
        <v>2</v>
      </c>
      <c r="BQ550" s="34">
        <v>3700</v>
      </c>
      <c r="BR550" s="34">
        <v>63991</v>
      </c>
      <c r="BS550" s="39">
        <v>10</v>
      </c>
      <c r="BU550" s="38">
        <v>898000</v>
      </c>
      <c r="BV550" s="34">
        <v>4</v>
      </c>
      <c r="BW550" s="59">
        <v>2</v>
      </c>
      <c r="BX550" s="34">
        <v>3700</v>
      </c>
      <c r="BY550" s="34">
        <v>63991</v>
      </c>
      <c r="BZ550" s="39">
        <v>10</v>
      </c>
    </row>
    <row r="551" spans="66:78">
      <c r="BN551" s="38">
        <v>906000</v>
      </c>
      <c r="BO551" s="34">
        <v>3</v>
      </c>
      <c r="BP551" s="59">
        <v>2</v>
      </c>
      <c r="BQ551" s="34">
        <v>2030</v>
      </c>
      <c r="BR551" s="34">
        <v>1800</v>
      </c>
      <c r="BS551" s="39">
        <v>9</v>
      </c>
      <c r="BU551" s="38">
        <v>906000</v>
      </c>
      <c r="BV551" s="34">
        <v>3</v>
      </c>
      <c r="BW551" s="59">
        <v>2</v>
      </c>
      <c r="BX551" s="34">
        <v>2030</v>
      </c>
      <c r="BY551" s="34">
        <v>1800</v>
      </c>
      <c r="BZ551" s="39">
        <v>9</v>
      </c>
    </row>
    <row r="552" spans="66:78">
      <c r="BN552" s="38">
        <v>906000</v>
      </c>
      <c r="BO552" s="34">
        <v>4</v>
      </c>
      <c r="BP552" s="59">
        <v>2</v>
      </c>
      <c r="BQ552" s="34">
        <v>2480</v>
      </c>
      <c r="BR552" s="34">
        <v>5000</v>
      </c>
      <c r="BS552" s="39">
        <v>8</v>
      </c>
      <c r="BU552" s="38">
        <v>906000</v>
      </c>
      <c r="BV552" s="34">
        <v>4</v>
      </c>
      <c r="BW552" s="59">
        <v>2</v>
      </c>
      <c r="BX552" s="34">
        <v>2480</v>
      </c>
      <c r="BY552" s="34">
        <v>5000</v>
      </c>
      <c r="BZ552" s="39">
        <v>8</v>
      </c>
    </row>
    <row r="553" spans="66:78">
      <c r="BN553" s="38">
        <v>912000</v>
      </c>
      <c r="BO553" s="34">
        <v>3</v>
      </c>
      <c r="BP553" s="59">
        <v>2</v>
      </c>
      <c r="BQ553" s="34">
        <v>2979</v>
      </c>
      <c r="BR553" s="34">
        <v>17313</v>
      </c>
      <c r="BS553" s="39">
        <v>10</v>
      </c>
      <c r="BU553" s="38">
        <v>912000</v>
      </c>
      <c r="BV553" s="34">
        <v>3</v>
      </c>
      <c r="BW553" s="59">
        <v>2</v>
      </c>
      <c r="BX553" s="34">
        <v>2979</v>
      </c>
      <c r="BY553" s="34">
        <v>17313</v>
      </c>
      <c r="BZ553" s="39">
        <v>10</v>
      </c>
    </row>
    <row r="554" spans="66:78">
      <c r="BN554" s="38">
        <v>932990</v>
      </c>
      <c r="BO554" s="34">
        <v>4</v>
      </c>
      <c r="BP554" s="59">
        <v>2</v>
      </c>
      <c r="BQ554" s="34">
        <v>3640</v>
      </c>
      <c r="BR554" s="34">
        <v>6389</v>
      </c>
      <c r="BS554" s="39">
        <v>9</v>
      </c>
      <c r="BU554" s="38">
        <v>932990</v>
      </c>
      <c r="BV554" s="34">
        <v>4</v>
      </c>
      <c r="BW554" s="59">
        <v>2</v>
      </c>
      <c r="BX554" s="34">
        <v>3640</v>
      </c>
      <c r="BY554" s="34">
        <v>6389</v>
      </c>
      <c r="BZ554" s="39">
        <v>9</v>
      </c>
    </row>
    <row r="555" spans="66:78">
      <c r="BN555" s="38">
        <v>954500</v>
      </c>
      <c r="BO555" s="34">
        <v>3</v>
      </c>
      <c r="BP555" s="59">
        <v>2</v>
      </c>
      <c r="BQ555" s="34">
        <v>2440</v>
      </c>
      <c r="BR555" s="34">
        <v>9689</v>
      </c>
      <c r="BS555" s="39">
        <v>8</v>
      </c>
      <c r="BU555" s="38">
        <v>954500</v>
      </c>
      <c r="BV555" s="34">
        <v>3</v>
      </c>
      <c r="BW555" s="59">
        <v>2</v>
      </c>
      <c r="BX555" s="34">
        <v>2440</v>
      </c>
      <c r="BY555" s="34">
        <v>9689</v>
      </c>
      <c r="BZ555" s="39">
        <v>8</v>
      </c>
    </row>
    <row r="556" spans="66:78">
      <c r="BN556" s="38">
        <v>982000</v>
      </c>
      <c r="BO556" s="34">
        <v>4</v>
      </c>
      <c r="BP556" s="59">
        <v>2</v>
      </c>
      <c r="BQ556" s="34">
        <v>2790</v>
      </c>
      <c r="BR556" s="34">
        <v>10289</v>
      </c>
      <c r="BS556" s="39">
        <v>9</v>
      </c>
      <c r="BU556" s="38">
        <v>982000</v>
      </c>
      <c r="BV556" s="34">
        <v>4</v>
      </c>
      <c r="BW556" s="59">
        <v>2</v>
      </c>
      <c r="BX556" s="34">
        <v>2790</v>
      </c>
      <c r="BY556" s="34">
        <v>10289</v>
      </c>
      <c r="BZ556" s="39">
        <v>9</v>
      </c>
    </row>
    <row r="557" spans="66:78">
      <c r="BN557" s="38">
        <v>985000</v>
      </c>
      <c r="BO557" s="34">
        <v>2</v>
      </c>
      <c r="BP557" s="59">
        <v>2</v>
      </c>
      <c r="BQ557" s="34">
        <v>2720</v>
      </c>
      <c r="BR557" s="34">
        <v>26761</v>
      </c>
      <c r="BS557" s="39">
        <v>7</v>
      </c>
      <c r="BU557" s="38">
        <v>985000</v>
      </c>
      <c r="BV557" s="34">
        <v>2</v>
      </c>
      <c r="BW557" s="59">
        <v>2</v>
      </c>
      <c r="BX557" s="34">
        <v>2720</v>
      </c>
      <c r="BY557" s="34">
        <v>26761</v>
      </c>
      <c r="BZ557" s="39">
        <v>7</v>
      </c>
    </row>
    <row r="558" spans="66:78">
      <c r="BN558" s="38">
        <v>995000</v>
      </c>
      <c r="BO558" s="46">
        <v>4</v>
      </c>
      <c r="BP558" s="60">
        <v>2</v>
      </c>
      <c r="BQ558" s="46">
        <v>2340</v>
      </c>
      <c r="BR558" s="46">
        <v>13406</v>
      </c>
      <c r="BS558" s="39">
        <v>9</v>
      </c>
      <c r="BU558" s="38">
        <v>995000</v>
      </c>
      <c r="BV558" s="46">
        <v>4</v>
      </c>
      <c r="BW558" s="60">
        <v>2</v>
      </c>
      <c r="BX558" s="46">
        <v>2340</v>
      </c>
      <c r="BY558" s="46">
        <v>13406</v>
      </c>
      <c r="BZ558" s="39">
        <v>9</v>
      </c>
    </row>
    <row r="559" spans="66:78">
      <c r="BN559" s="38">
        <v>248000</v>
      </c>
      <c r="BO559" s="34">
        <v>4</v>
      </c>
      <c r="BP559" s="59">
        <v>3</v>
      </c>
      <c r="BQ559" s="34">
        <v>1850</v>
      </c>
      <c r="BR559" s="34">
        <v>6519</v>
      </c>
      <c r="BS559" s="39">
        <v>7</v>
      </c>
      <c r="BU559" s="38">
        <v>248000</v>
      </c>
      <c r="BV559" s="34">
        <v>4</v>
      </c>
      <c r="BW559" s="59">
        <v>3</v>
      </c>
      <c r="BX559" s="34">
        <v>1850</v>
      </c>
      <c r="BY559" s="34">
        <v>6519</v>
      </c>
      <c r="BZ559" s="39">
        <v>7</v>
      </c>
    </row>
    <row r="560" spans="66:78">
      <c r="BN560" s="38">
        <v>359000</v>
      </c>
      <c r="BO560" s="34">
        <v>3</v>
      </c>
      <c r="BP560" s="59">
        <v>3</v>
      </c>
      <c r="BQ560" s="34">
        <v>1320</v>
      </c>
      <c r="BR560" s="34">
        <v>1071</v>
      </c>
      <c r="BS560" s="39">
        <v>7</v>
      </c>
      <c r="BU560" s="38">
        <v>359000</v>
      </c>
      <c r="BV560" s="34">
        <v>3</v>
      </c>
      <c r="BW560" s="59">
        <v>3</v>
      </c>
      <c r="BX560" s="34">
        <v>1320</v>
      </c>
      <c r="BY560" s="34">
        <v>1071</v>
      </c>
      <c r="BZ560" s="39">
        <v>7</v>
      </c>
    </row>
    <row r="561" spans="66:78">
      <c r="BN561" s="38">
        <v>400000</v>
      </c>
      <c r="BO561" s="34">
        <v>3</v>
      </c>
      <c r="BP561" s="59">
        <v>3</v>
      </c>
      <c r="BQ561" s="34">
        <v>2090</v>
      </c>
      <c r="BR561" s="34">
        <v>7634</v>
      </c>
      <c r="BS561" s="39">
        <v>8</v>
      </c>
      <c r="BU561" s="38">
        <v>400000</v>
      </c>
      <c r="BV561" s="34">
        <v>3</v>
      </c>
      <c r="BW561" s="59">
        <v>3</v>
      </c>
      <c r="BX561" s="34">
        <v>2090</v>
      </c>
      <c r="BY561" s="34">
        <v>7634</v>
      </c>
      <c r="BZ561" s="39">
        <v>8</v>
      </c>
    </row>
    <row r="562" spans="66:78">
      <c r="BN562" s="38">
        <v>429900</v>
      </c>
      <c r="BO562" s="34">
        <v>4</v>
      </c>
      <c r="BP562" s="59">
        <v>3</v>
      </c>
      <c r="BQ562" s="34">
        <v>3760</v>
      </c>
      <c r="BR562" s="34">
        <v>4675</v>
      </c>
      <c r="BS562" s="39">
        <v>8</v>
      </c>
      <c r="BU562" s="38">
        <v>429900</v>
      </c>
      <c r="BV562" s="34">
        <v>4</v>
      </c>
      <c r="BW562" s="59">
        <v>3</v>
      </c>
      <c r="BX562" s="34">
        <v>3760</v>
      </c>
      <c r="BY562" s="34">
        <v>4675</v>
      </c>
      <c r="BZ562" s="39">
        <v>8</v>
      </c>
    </row>
    <row r="563" spans="66:78">
      <c r="BN563" s="38">
        <v>450000</v>
      </c>
      <c r="BO563" s="34">
        <v>4</v>
      </c>
      <c r="BP563" s="59">
        <v>3</v>
      </c>
      <c r="BQ563" s="34">
        <v>2200</v>
      </c>
      <c r="BR563" s="34">
        <v>4466</v>
      </c>
      <c r="BS563" s="39">
        <v>7</v>
      </c>
      <c r="BU563" s="38">
        <v>450000</v>
      </c>
      <c r="BV563" s="34">
        <v>4</v>
      </c>
      <c r="BW563" s="59">
        <v>3</v>
      </c>
      <c r="BX563" s="34">
        <v>2200</v>
      </c>
      <c r="BY563" s="34">
        <v>4466</v>
      </c>
      <c r="BZ563" s="39">
        <v>7</v>
      </c>
    </row>
    <row r="564" spans="66:78">
      <c r="BN564" s="38">
        <v>518500</v>
      </c>
      <c r="BO564" s="34">
        <v>4</v>
      </c>
      <c r="BP564" s="59">
        <v>3</v>
      </c>
      <c r="BQ564" s="34">
        <v>2120</v>
      </c>
      <c r="BR564" s="34">
        <v>5520</v>
      </c>
      <c r="BS564" s="39">
        <v>8</v>
      </c>
      <c r="BU564" s="38">
        <v>518500</v>
      </c>
      <c r="BV564" s="34">
        <v>4</v>
      </c>
      <c r="BW564" s="59">
        <v>3</v>
      </c>
      <c r="BX564" s="34">
        <v>2120</v>
      </c>
      <c r="BY564" s="34">
        <v>5520</v>
      </c>
      <c r="BZ564" s="39">
        <v>8</v>
      </c>
    </row>
    <row r="565" spans="66:78">
      <c r="BN565" s="38">
        <v>530000</v>
      </c>
      <c r="BO565" s="34">
        <v>4</v>
      </c>
      <c r="BP565" s="59">
        <v>3</v>
      </c>
      <c r="BQ565" s="34">
        <v>2240</v>
      </c>
      <c r="BR565" s="34">
        <v>5580</v>
      </c>
      <c r="BS565" s="39">
        <v>7</v>
      </c>
      <c r="BU565" s="38">
        <v>530000</v>
      </c>
      <c r="BV565" s="34">
        <v>4</v>
      </c>
      <c r="BW565" s="59">
        <v>3</v>
      </c>
      <c r="BX565" s="34">
        <v>2240</v>
      </c>
      <c r="BY565" s="34">
        <v>5580</v>
      </c>
      <c r="BZ565" s="39">
        <v>7</v>
      </c>
    </row>
    <row r="566" spans="66:78">
      <c r="BN566" s="38">
        <v>569950</v>
      </c>
      <c r="BO566" s="34">
        <v>4</v>
      </c>
      <c r="BP566" s="59">
        <v>3</v>
      </c>
      <c r="BQ566" s="34">
        <v>2700</v>
      </c>
      <c r="BR566" s="34">
        <v>443440</v>
      </c>
      <c r="BS566" s="39">
        <v>8</v>
      </c>
      <c r="BU566" s="38">
        <v>569950</v>
      </c>
      <c r="BV566" s="34">
        <v>4</v>
      </c>
      <c r="BW566" s="59">
        <v>3</v>
      </c>
      <c r="BX566" s="34">
        <v>2700</v>
      </c>
      <c r="BY566" s="34">
        <v>443440</v>
      </c>
      <c r="BZ566" s="39">
        <v>8</v>
      </c>
    </row>
    <row r="567" spans="66:78">
      <c r="BN567" s="38">
        <v>590000</v>
      </c>
      <c r="BO567" s="34">
        <v>3</v>
      </c>
      <c r="BP567" s="59">
        <v>3</v>
      </c>
      <c r="BQ567" s="34">
        <v>1290</v>
      </c>
      <c r="BR567" s="34">
        <v>1230</v>
      </c>
      <c r="BS567" s="39">
        <v>9</v>
      </c>
      <c r="BU567" s="38">
        <v>590000</v>
      </c>
      <c r="BV567" s="34">
        <v>3</v>
      </c>
      <c r="BW567" s="59">
        <v>3</v>
      </c>
      <c r="BX567" s="34">
        <v>1290</v>
      </c>
      <c r="BY567" s="34">
        <v>1230</v>
      </c>
      <c r="BZ567" s="39">
        <v>9</v>
      </c>
    </row>
    <row r="568" spans="66:78">
      <c r="BN568" s="38">
        <v>600000</v>
      </c>
      <c r="BO568" s="34">
        <v>3</v>
      </c>
      <c r="BP568" s="59">
        <v>3</v>
      </c>
      <c r="BQ568" s="34">
        <v>1520</v>
      </c>
      <c r="BR568" s="34">
        <v>1800</v>
      </c>
      <c r="BS568" s="39">
        <v>7</v>
      </c>
      <c r="BU568" s="38">
        <v>600000</v>
      </c>
      <c r="BV568" s="34">
        <v>3</v>
      </c>
      <c r="BW568" s="59">
        <v>3</v>
      </c>
      <c r="BX568" s="34">
        <v>1520</v>
      </c>
      <c r="BY568" s="34">
        <v>1800</v>
      </c>
      <c r="BZ568" s="39">
        <v>7</v>
      </c>
    </row>
    <row r="569" spans="66:78">
      <c r="BN569" s="38">
        <v>610000</v>
      </c>
      <c r="BO569" s="34">
        <v>4</v>
      </c>
      <c r="BP569" s="59">
        <v>3</v>
      </c>
      <c r="BQ569" s="34">
        <v>2910</v>
      </c>
      <c r="BR569" s="34">
        <v>5260</v>
      </c>
      <c r="BS569" s="39">
        <v>9</v>
      </c>
      <c r="BU569" s="38">
        <v>610000</v>
      </c>
      <c r="BV569" s="34">
        <v>4</v>
      </c>
      <c r="BW569" s="59">
        <v>3</v>
      </c>
      <c r="BX569" s="34">
        <v>2910</v>
      </c>
      <c r="BY569" s="34">
        <v>5260</v>
      </c>
      <c r="BZ569" s="39">
        <v>9</v>
      </c>
    </row>
    <row r="570" spans="66:78">
      <c r="BN570" s="38">
        <v>645000</v>
      </c>
      <c r="BO570" s="34">
        <v>3</v>
      </c>
      <c r="BP570" s="59">
        <v>3</v>
      </c>
      <c r="BQ570" s="34">
        <v>3870</v>
      </c>
      <c r="BR570" s="34">
        <v>11000</v>
      </c>
      <c r="BS570" s="39">
        <v>9</v>
      </c>
      <c r="BU570" s="38">
        <v>645000</v>
      </c>
      <c r="BV570" s="34">
        <v>3</v>
      </c>
      <c r="BW570" s="59">
        <v>3</v>
      </c>
      <c r="BX570" s="34">
        <v>3870</v>
      </c>
      <c r="BY570" s="34">
        <v>11000</v>
      </c>
      <c r="BZ570" s="39">
        <v>9</v>
      </c>
    </row>
    <row r="571" spans="66:78">
      <c r="BN571" s="38">
        <v>650000</v>
      </c>
      <c r="BO571" s="34">
        <v>4</v>
      </c>
      <c r="BP571" s="59">
        <v>3</v>
      </c>
      <c r="BQ571" s="34">
        <v>3270</v>
      </c>
      <c r="BR571" s="34">
        <v>15704</v>
      </c>
      <c r="BS571" s="39">
        <v>9</v>
      </c>
      <c r="BU571" s="38">
        <v>650000</v>
      </c>
      <c r="BV571" s="34">
        <v>4</v>
      </c>
      <c r="BW571" s="59">
        <v>3</v>
      </c>
      <c r="BX571" s="34">
        <v>3270</v>
      </c>
      <c r="BY571" s="34">
        <v>15704</v>
      </c>
      <c r="BZ571" s="39">
        <v>9</v>
      </c>
    </row>
    <row r="572" spans="66:78">
      <c r="BN572" s="38">
        <v>651000</v>
      </c>
      <c r="BO572" s="34">
        <v>3</v>
      </c>
      <c r="BP572" s="59">
        <v>3</v>
      </c>
      <c r="BQ572" s="34">
        <v>2260</v>
      </c>
      <c r="BR572" s="34">
        <v>1834</v>
      </c>
      <c r="BS572" s="39">
        <v>8</v>
      </c>
      <c r="BU572" s="38">
        <v>651000</v>
      </c>
      <c r="BV572" s="34">
        <v>3</v>
      </c>
      <c r="BW572" s="59">
        <v>3</v>
      </c>
      <c r="BX572" s="34">
        <v>2260</v>
      </c>
      <c r="BY572" s="34">
        <v>1834</v>
      </c>
      <c r="BZ572" s="39">
        <v>8</v>
      </c>
    </row>
    <row r="573" spans="66:78">
      <c r="BN573" s="38">
        <v>657044</v>
      </c>
      <c r="BO573" s="34">
        <v>3</v>
      </c>
      <c r="BP573" s="59">
        <v>3</v>
      </c>
      <c r="BQ573" s="34">
        <v>3420</v>
      </c>
      <c r="BR573" s="34">
        <v>23786</v>
      </c>
      <c r="BS573" s="39">
        <v>9</v>
      </c>
      <c r="BU573" s="38">
        <v>657044</v>
      </c>
      <c r="BV573" s="34">
        <v>3</v>
      </c>
      <c r="BW573" s="59">
        <v>3</v>
      </c>
      <c r="BX573" s="34">
        <v>3420</v>
      </c>
      <c r="BY573" s="34">
        <v>23786</v>
      </c>
      <c r="BZ573" s="39">
        <v>9</v>
      </c>
    </row>
    <row r="574" spans="66:78">
      <c r="BN574" s="38">
        <v>660000</v>
      </c>
      <c r="BO574" s="34">
        <v>3</v>
      </c>
      <c r="BP574" s="59">
        <v>3</v>
      </c>
      <c r="BQ574" s="34">
        <v>3600</v>
      </c>
      <c r="BR574" s="34">
        <v>37982</v>
      </c>
      <c r="BS574" s="39">
        <v>8</v>
      </c>
      <c r="BU574" s="38">
        <v>660000</v>
      </c>
      <c r="BV574" s="34">
        <v>3</v>
      </c>
      <c r="BW574" s="59">
        <v>3</v>
      </c>
      <c r="BX574" s="34">
        <v>3600</v>
      </c>
      <c r="BY574" s="34">
        <v>37982</v>
      </c>
      <c r="BZ574" s="39">
        <v>8</v>
      </c>
    </row>
    <row r="575" spans="66:78">
      <c r="BN575" s="38">
        <v>667500</v>
      </c>
      <c r="BO575" s="34">
        <v>4</v>
      </c>
      <c r="BP575" s="59">
        <v>3</v>
      </c>
      <c r="BQ575" s="34">
        <v>1920</v>
      </c>
      <c r="BR575" s="34">
        <v>4000</v>
      </c>
      <c r="BS575" s="39">
        <v>8</v>
      </c>
      <c r="BU575" s="38">
        <v>667500</v>
      </c>
      <c r="BV575" s="34">
        <v>4</v>
      </c>
      <c r="BW575" s="59">
        <v>3</v>
      </c>
      <c r="BX575" s="34">
        <v>1920</v>
      </c>
      <c r="BY575" s="34">
        <v>4000</v>
      </c>
      <c r="BZ575" s="39">
        <v>8</v>
      </c>
    </row>
    <row r="576" spans="66:78">
      <c r="BN576" s="38">
        <v>688000</v>
      </c>
      <c r="BO576" s="34">
        <v>4</v>
      </c>
      <c r="BP576" s="59">
        <v>3</v>
      </c>
      <c r="BQ576" s="34">
        <v>3000</v>
      </c>
      <c r="BR576" s="34">
        <v>4000</v>
      </c>
      <c r="BS576" s="39">
        <v>8</v>
      </c>
      <c r="BU576" s="38">
        <v>688000</v>
      </c>
      <c r="BV576" s="34">
        <v>4</v>
      </c>
      <c r="BW576" s="59">
        <v>3</v>
      </c>
      <c r="BX576" s="34">
        <v>3000</v>
      </c>
      <c r="BY576" s="34">
        <v>4000</v>
      </c>
      <c r="BZ576" s="39">
        <v>8</v>
      </c>
    </row>
    <row r="577" spans="66:78">
      <c r="BN577" s="38">
        <v>688000</v>
      </c>
      <c r="BO577" s="34">
        <v>4</v>
      </c>
      <c r="BP577" s="59">
        <v>3</v>
      </c>
      <c r="BQ577" s="34">
        <v>4000</v>
      </c>
      <c r="BR577" s="34">
        <v>9309</v>
      </c>
      <c r="BS577" s="39">
        <v>9</v>
      </c>
      <c r="BU577" s="38">
        <v>688000</v>
      </c>
      <c r="BV577" s="34">
        <v>4</v>
      </c>
      <c r="BW577" s="59">
        <v>3</v>
      </c>
      <c r="BX577" s="34">
        <v>4000</v>
      </c>
      <c r="BY577" s="34">
        <v>9309</v>
      </c>
      <c r="BZ577" s="39">
        <v>9</v>
      </c>
    </row>
    <row r="578" spans="66:78">
      <c r="BN578" s="38">
        <v>765000</v>
      </c>
      <c r="BO578" s="34">
        <v>3</v>
      </c>
      <c r="BP578" s="59">
        <v>3</v>
      </c>
      <c r="BQ578" s="34">
        <v>3190</v>
      </c>
      <c r="BR578" s="34">
        <v>5283</v>
      </c>
      <c r="BS578" s="39">
        <v>9</v>
      </c>
      <c r="BU578" s="38">
        <v>765000</v>
      </c>
      <c r="BV578" s="34">
        <v>3</v>
      </c>
      <c r="BW578" s="59">
        <v>3</v>
      </c>
      <c r="BX578" s="34">
        <v>3190</v>
      </c>
      <c r="BY578" s="34">
        <v>5283</v>
      </c>
      <c r="BZ578" s="39">
        <v>9</v>
      </c>
    </row>
    <row r="579" spans="66:78">
      <c r="BN579" s="38">
        <v>800000</v>
      </c>
      <c r="BO579" s="34">
        <v>3</v>
      </c>
      <c r="BP579" s="59">
        <v>3</v>
      </c>
      <c r="BQ579" s="34">
        <v>2060</v>
      </c>
      <c r="BR579" s="34">
        <v>3200</v>
      </c>
      <c r="BS579" s="39">
        <v>8</v>
      </c>
      <c r="BU579" s="38">
        <v>800000</v>
      </c>
      <c r="BV579" s="34">
        <v>3</v>
      </c>
      <c r="BW579" s="59">
        <v>3</v>
      </c>
      <c r="BX579" s="34">
        <v>2060</v>
      </c>
      <c r="BY579" s="34">
        <v>3200</v>
      </c>
      <c r="BZ579" s="39">
        <v>8</v>
      </c>
    </row>
    <row r="580" spans="66:78">
      <c r="BN580" s="38">
        <v>840000</v>
      </c>
      <c r="BO580" s="34">
        <v>4</v>
      </c>
      <c r="BP580" s="59">
        <v>3</v>
      </c>
      <c r="BQ580" s="34">
        <v>3840</v>
      </c>
      <c r="BR580" s="34">
        <v>85728</v>
      </c>
      <c r="BS580" s="39">
        <v>10</v>
      </c>
      <c r="BU580" s="38">
        <v>840000</v>
      </c>
      <c r="BV580" s="34">
        <v>4</v>
      </c>
      <c r="BW580" s="59">
        <v>3</v>
      </c>
      <c r="BX580" s="34">
        <v>3840</v>
      </c>
      <c r="BY580" s="34">
        <v>85728</v>
      </c>
      <c r="BZ580" s="39">
        <v>10</v>
      </c>
    </row>
    <row r="581" spans="66:78">
      <c r="BN581" s="38">
        <v>850000</v>
      </c>
      <c r="BO581" s="34">
        <v>3</v>
      </c>
      <c r="BP581" s="59">
        <v>3</v>
      </c>
      <c r="BQ581" s="34">
        <v>3070</v>
      </c>
      <c r="BR581" s="34">
        <v>7050</v>
      </c>
      <c r="BS581" s="39">
        <v>8</v>
      </c>
      <c r="BU581" s="38">
        <v>850000</v>
      </c>
      <c r="BV581" s="34">
        <v>3</v>
      </c>
      <c r="BW581" s="59">
        <v>3</v>
      </c>
      <c r="BX581" s="34">
        <v>3070</v>
      </c>
      <c r="BY581" s="34">
        <v>7050</v>
      </c>
      <c r="BZ581" s="39">
        <v>8</v>
      </c>
    </row>
    <row r="582" spans="66:78">
      <c r="BN582" s="38">
        <v>884744</v>
      </c>
      <c r="BO582" s="34">
        <v>4</v>
      </c>
      <c r="BP582" s="59">
        <v>3</v>
      </c>
      <c r="BQ582" s="34">
        <v>4210</v>
      </c>
      <c r="BR582" s="34">
        <v>9414</v>
      </c>
      <c r="BS582" s="39">
        <v>9</v>
      </c>
      <c r="BU582" s="38">
        <v>884744</v>
      </c>
      <c r="BV582" s="34">
        <v>4</v>
      </c>
      <c r="BW582" s="59">
        <v>3</v>
      </c>
      <c r="BX582" s="34">
        <v>4210</v>
      </c>
      <c r="BY582" s="34">
        <v>9414</v>
      </c>
      <c r="BZ582" s="39">
        <v>9</v>
      </c>
    </row>
    <row r="583" spans="66:78">
      <c r="BN583" s="38">
        <v>939000</v>
      </c>
      <c r="BO583" s="34">
        <v>4</v>
      </c>
      <c r="BP583" s="59">
        <v>3</v>
      </c>
      <c r="BQ583" s="34">
        <v>3640</v>
      </c>
      <c r="BR583" s="34">
        <v>6049</v>
      </c>
      <c r="BS583" s="39">
        <v>9</v>
      </c>
      <c r="BU583" s="38">
        <v>939000</v>
      </c>
      <c r="BV583" s="34">
        <v>4</v>
      </c>
      <c r="BW583" s="59">
        <v>3</v>
      </c>
      <c r="BX583" s="34">
        <v>3640</v>
      </c>
      <c r="BY583" s="34">
        <v>6049</v>
      </c>
      <c r="BZ583" s="39">
        <v>9</v>
      </c>
    </row>
    <row r="584" spans="66:78" ht="16" thickBot="1">
      <c r="BN584" s="43">
        <v>950000</v>
      </c>
      <c r="BO584" s="44">
        <v>3</v>
      </c>
      <c r="BP584" s="61">
        <v>3</v>
      </c>
      <c r="BQ584" s="44">
        <v>3050</v>
      </c>
      <c r="BR584" s="44">
        <v>18892</v>
      </c>
      <c r="BS584" s="45">
        <v>8</v>
      </c>
      <c r="BU584" s="43">
        <v>950000</v>
      </c>
      <c r="BV584" s="44">
        <v>3</v>
      </c>
      <c r="BW584" s="61">
        <v>3</v>
      </c>
      <c r="BX584" s="44">
        <v>3050</v>
      </c>
      <c r="BY584" s="44">
        <v>18892</v>
      </c>
      <c r="BZ584" s="45">
        <v>8</v>
      </c>
    </row>
  </sheetData>
  <sortState xmlns:xlrd2="http://schemas.microsoft.com/office/spreadsheetml/2017/richdata2" ref="GB28:GB527">
    <sortCondition ref="GB28"/>
  </sortState>
  <mergeCells count="118">
    <mergeCell ref="CM49:CN49"/>
    <mergeCell ref="CS49:CT49"/>
    <mergeCell ref="CO38:CT45"/>
    <mergeCell ref="DO45:DW53"/>
    <mergeCell ref="EA175:EN190"/>
    <mergeCell ref="EK53:EU61"/>
    <mergeCell ref="DO197:DR197"/>
    <mergeCell ref="EB197:EI197"/>
    <mergeCell ref="ER197:EY197"/>
    <mergeCell ref="DM201:DM213"/>
    <mergeCell ref="DN198:DS199"/>
    <mergeCell ref="DZ201:DZ213"/>
    <mergeCell ref="EA198:EI199"/>
    <mergeCell ref="EQ198:EY199"/>
    <mergeCell ref="EP201:EP213"/>
    <mergeCell ref="BO82:BR82"/>
    <mergeCell ref="BV82:BY82"/>
    <mergeCell ref="BR55:BV56"/>
    <mergeCell ref="BW55:CA56"/>
    <mergeCell ref="BO59:BO61"/>
    <mergeCell ref="BP59:BQ59"/>
    <mergeCell ref="BP60:BQ60"/>
    <mergeCell ref="BP61:BQ61"/>
    <mergeCell ref="BO63:BO65"/>
    <mergeCell ref="BP63:BQ63"/>
    <mergeCell ref="BP64:BQ64"/>
    <mergeCell ref="BP65:BQ65"/>
    <mergeCell ref="BO67:BO72"/>
    <mergeCell ref="BP67:BQ67"/>
    <mergeCell ref="BP68:BQ68"/>
    <mergeCell ref="BP69:BQ69"/>
    <mergeCell ref="BP70:BQ70"/>
    <mergeCell ref="BP71:BQ71"/>
    <mergeCell ref="BO36:BO38"/>
    <mergeCell ref="BP36:BQ36"/>
    <mergeCell ref="BP37:BQ37"/>
    <mergeCell ref="BP38:BQ38"/>
    <mergeCell ref="BO40:BO42"/>
    <mergeCell ref="BO44:BO49"/>
    <mergeCell ref="BP40:BQ40"/>
    <mergeCell ref="BP41:BQ41"/>
    <mergeCell ref="BP42:BQ42"/>
    <mergeCell ref="BP44:BQ44"/>
    <mergeCell ref="BP45:BQ45"/>
    <mergeCell ref="BP46:BQ46"/>
    <mergeCell ref="BP47:BQ47"/>
    <mergeCell ref="BP48:BQ48"/>
    <mergeCell ref="C2:E2"/>
    <mergeCell ref="AM27:AN27"/>
    <mergeCell ref="AU27:AV27"/>
    <mergeCell ref="K2:L2"/>
    <mergeCell ref="R2:S2"/>
    <mergeCell ref="AF2:AG2"/>
    <mergeCell ref="X2:AA2"/>
    <mergeCell ref="AS4:AS5"/>
    <mergeCell ref="AT4:AT5"/>
    <mergeCell ref="AO4:AO5"/>
    <mergeCell ref="AP4:AP5"/>
    <mergeCell ref="AL14:AL19"/>
    <mergeCell ref="AL10:AL12"/>
    <mergeCell ref="AL6:AL8"/>
    <mergeCell ref="AO2:AR3"/>
    <mergeCell ref="AS2:AV3"/>
    <mergeCell ref="AM10:AN10"/>
    <mergeCell ref="AM11:AN11"/>
    <mergeCell ref="AM12:AN12"/>
    <mergeCell ref="AM14:AN14"/>
    <mergeCell ref="AM15:AN15"/>
    <mergeCell ref="AM16:AN16"/>
    <mergeCell ref="AM18:AN18"/>
    <mergeCell ref="AM17:AN17"/>
    <mergeCell ref="BC6:BE6"/>
    <mergeCell ref="BH6:BJ6"/>
    <mergeCell ref="AM6:AN6"/>
    <mergeCell ref="AM7:AN7"/>
    <mergeCell ref="AM8:AN8"/>
    <mergeCell ref="BX34:BX35"/>
    <mergeCell ref="BY34:BY35"/>
    <mergeCell ref="BZ34:BZ35"/>
    <mergeCell ref="BV34:BV35"/>
    <mergeCell ref="BR34:BR35"/>
    <mergeCell ref="BS34:BS35"/>
    <mergeCell ref="BT34:BT35"/>
    <mergeCell ref="BU34:BU35"/>
    <mergeCell ref="BW34:BW35"/>
    <mergeCell ref="AM19:AN19"/>
    <mergeCell ref="AW2:AZ3"/>
    <mergeCell ref="AQ4:AQ5"/>
    <mergeCell ref="AR4:AR5"/>
    <mergeCell ref="AU4:AU5"/>
    <mergeCell ref="AV4:AV5"/>
    <mergeCell ref="AY4:AY5"/>
    <mergeCell ref="AZ4:AZ5"/>
    <mergeCell ref="AW4:AW5"/>
    <mergeCell ref="AX4:AX5"/>
    <mergeCell ref="BP72:BQ72"/>
    <mergeCell ref="BP49:BQ49"/>
    <mergeCell ref="CB32:CF33"/>
    <mergeCell ref="CB34:CB35"/>
    <mergeCell ref="CC34:CC35"/>
    <mergeCell ref="CD34:CD35"/>
    <mergeCell ref="CE34:CE35"/>
    <mergeCell ref="CF34:CF35"/>
    <mergeCell ref="BU28:BY29"/>
    <mergeCell ref="BR57:BR58"/>
    <mergeCell ref="BS57:BS58"/>
    <mergeCell ref="BT57:BT58"/>
    <mergeCell ref="BU57:BU58"/>
    <mergeCell ref="BV57:BV58"/>
    <mergeCell ref="BW57:BW58"/>
    <mergeCell ref="BX57:BX58"/>
    <mergeCell ref="BY57:BY58"/>
    <mergeCell ref="BZ57:BZ58"/>
    <mergeCell ref="CA57:CA58"/>
    <mergeCell ref="CA34:CA35"/>
    <mergeCell ref="BR32:BV33"/>
    <mergeCell ref="BW32:CA33"/>
    <mergeCell ref="BT52:BY53"/>
  </mergeCells>
  <pageMargins left="0.75" right="0.75" top="1" bottom="1" header="0.5" footer="0.5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HouseSales_data</vt:lpstr>
      <vt:lpstr>HouseSales_data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Microsoft Office User</cp:lastModifiedBy>
  <dcterms:created xsi:type="dcterms:W3CDTF">2011-02-11T15:45:55Z</dcterms:created>
  <dcterms:modified xsi:type="dcterms:W3CDTF">2020-04-04T02:26:30Z</dcterms:modified>
</cp:coreProperties>
</file>